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20730" windowHeight="11760"/>
  </bookViews>
  <sheets>
    <sheet name="Introduzione" sheetId="4" r:id="rId1"/>
    <sheet name="Calcolo SUT degli EFC" sheetId="1" r:id="rId2"/>
  </sheets>
  <calcPr calcId="145621"/>
</workbook>
</file>

<file path=xl/calcChain.xml><?xml version="1.0" encoding="utf-8"?>
<calcChain xmlns="http://schemas.openxmlformats.org/spreadsheetml/2006/main">
  <c r="A64" i="1" l="1"/>
  <c r="A63" i="1"/>
  <c r="A62" i="1"/>
  <c r="A61" i="1"/>
  <c r="A60" i="1"/>
  <c r="A59" i="1"/>
  <c r="H30" i="1"/>
  <c r="H31" i="1" s="1"/>
  <c r="H42" i="1"/>
  <c r="P31" i="1" l="1"/>
  <c r="H37" i="1"/>
  <c r="H35" i="1"/>
  <c r="H39" i="1" l="1"/>
  <c r="H46" i="1" s="1"/>
  <c r="H56" i="1" s="1"/>
  <c r="C72" i="1" s="1"/>
</calcChain>
</file>

<file path=xl/sharedStrings.xml><?xml version="1.0" encoding="utf-8"?>
<sst xmlns="http://schemas.openxmlformats.org/spreadsheetml/2006/main" count="48" uniqueCount="40">
  <si>
    <t>E' responsabilità del progettista controllare la correttezza dei dati inseriti e l'output finale del foglio di calcolo.</t>
  </si>
  <si>
    <t>E' consentita la distribuzione del seguente software in modalità freeware con citazione dell'autore.</t>
  </si>
  <si>
    <t>Si ringraziano anticipatamente tutti gli utilizzatori che comunicheranno eventuali imprecisioni o miglioramenti all'autore.</t>
  </si>
  <si>
    <t>Dimensionamento Evacuatori di fumo e Calore (EFC)</t>
  </si>
  <si>
    <t>Dati tecnici per il calcolo:</t>
  </si>
  <si>
    <t>h: altezza di riferimento =</t>
  </si>
  <si>
    <t>A: area compartimento =</t>
  </si>
  <si>
    <t>m</t>
  </si>
  <si>
    <r>
      <t>m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</si>
  <si>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t>As: area compartimento compresa tra due cortine a tenuta di fumo =</t>
  </si>
  <si>
    <t>y: altezza zona libera da fumi =</t>
  </si>
  <si>
    <r>
      <t>yc: altezza zona libera da fumi corretta se As&gt;1600 m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=</t>
    </r>
  </si>
  <si>
    <t>hc: altezza cortina di contenimento fumi =</t>
  </si>
  <si>
    <t>y deve comunque essere sempre: y≥0.5 h ,y≥2m</t>
  </si>
  <si>
    <t>durata convenzionale prevista di sviluppo incendio:</t>
  </si>
  <si>
    <t>durata=tempo allarme + tempo intervento</t>
  </si>
  <si>
    <t>tempo allarme =</t>
  </si>
  <si>
    <t>min</t>
  </si>
  <si>
    <t>tempo intervento =</t>
  </si>
  <si>
    <t>velocità di sviluppo incendio:</t>
  </si>
  <si>
    <t>bassa</t>
  </si>
  <si>
    <t>alta</t>
  </si>
  <si>
    <t>Gruppi di dimensionamento:</t>
  </si>
  <si>
    <t>0,5 h</t>
  </si>
  <si>
    <t>normale</t>
  </si>
  <si>
    <t>tabella da non modificare</t>
  </si>
  <si>
    <t>VALORI DA INSERIRE</t>
  </si>
  <si>
    <t>VALORI CALCOLATI CON FORMULE</t>
  </si>
  <si>
    <r>
      <t xml:space="preserve">Coefficienti 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scheme val="minor"/>
      </rPr>
      <t xml:space="preserve"> di dimensionamento:</t>
    </r>
  </si>
  <si>
    <t>normale (1 cm/s)</t>
  </si>
  <si>
    <t>SUPERFICIE UTILE TOTALE DEGLI EFC: SUT</t>
  </si>
  <si>
    <t>SUT =</t>
  </si>
  <si>
    <r>
      <t>se As&lt;1600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lasciare indicato il valore di 1600</t>
    </r>
  </si>
  <si>
    <r>
      <t>Dopo aver ottenuto il valore della superficie totale si può ricavare la superficie dei singoli EFC e il numero degli stessi, tenendo conto di alcune prescrizioni tecniche:
- Per coperture piane o aventi pendenza max del 20 % almeno un EFC ogni 200 m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
- Per coperture con pendenze &gt; 20% almeno un EFC ogni 400 m</t>
    </r>
    <r>
      <rPr>
        <b/>
        <i/>
        <vertAlign val="super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
- Coperture piane distanza tra EFC   5m&lt;x&lt;20m
   Coperture piane distanza tra EFC e pareti perimetrali 5m&lt;x&lt;10m
- Coperture &gt;20% distanza tra EFC   x&lt;20m
- Coperture &gt;20% distanza tra EFC e pareti perimetrali x&lt;20m
- Lato EFC &lt; 2.5 m
- EFC disposti omogeneamente e meglio averne molti piccoli che pochi grandi</t>
    </r>
  </si>
  <si>
    <t>15 minuti</t>
  </si>
  <si>
    <t>altri casi</t>
  </si>
  <si>
    <t>INTRODUZIONE</t>
  </si>
  <si>
    <t>Il presente foglio di calcolo permette il dimensionamento degli Evacuatori di fumo e Calore (EFC). La norma di riferimento è la UNI 9494 – 2007. Rispetto alla UNI 9494 – 1989 la sostanziale modifica è che si obbliga il progettista ad utilizzare materiali e prodotti con marcatura CE.</t>
  </si>
  <si>
    <t>UNI 9494 – 2007.</t>
  </si>
  <si>
    <r>
      <t xml:space="preserve">ING. NICOLA BALINI </t>
    </r>
    <r>
      <rPr>
        <i/>
        <sz val="11"/>
        <color rgb="FF0070C0"/>
        <rFont val="Calibri"/>
        <family val="2"/>
        <scheme val="minor"/>
      </rPr>
      <t>bn.ingegneria@gmail.com                                     www.bn-ingegneria.it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</si>
</sst>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 applyProtection="1">
      <alignment vertical="center"/>
      <protection locked="0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/>
    <xf numFmtId="0" fontId="0" fillId="3" borderId="1" xfId="0" applyFill="1" applyBorder="1"/>
    <xf numFmtId="0" fontId="0" fillId="2" borderId="1" xfId="0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0" xfId="0" applyFont="1"/>
    <xf numFmtId="0" fontId="9" fillId="2" borderId="1" xfId="0" applyFont="1" applyFill="1" applyBorder="1" applyAlignment="1">
      <alignment vertical="center"/>
    </xf>
    <xf numFmtId="0" fontId="0" fillId="0" borderId="0" xfId="0" applyProtection="1"/>
    <xf numFmtId="0" fontId="14" fillId="0" borderId="0" xfId="0" applyFont="1" applyProtection="1"/>
    <xf numFmtId="0" fontId="12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justify" vertical="top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</xdr:rowOff>
    </xdr:from>
    <xdr:to>
      <xdr:col>7</xdr:col>
      <xdr:colOff>568911</xdr:colOff>
      <xdr:row>24</xdr:row>
      <xdr:rowOff>142875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 l="2913" r="1748" b="10479"/>
        <a:stretch>
          <a:fillRect/>
        </a:stretch>
      </xdr:blipFill>
      <xdr:spPr bwMode="auto">
        <a:xfrm>
          <a:off x="0" y="1333501"/>
          <a:ext cx="4874211" cy="3762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323850</xdr:colOff>
      <xdr:row>33</xdr:row>
      <xdr:rowOff>0</xdr:rowOff>
    </xdr:from>
    <xdr:to>
      <xdr:col>20</xdr:col>
      <xdr:colOff>347980</xdr:colOff>
      <xdr:row>47</xdr:row>
      <xdr:rowOff>26365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96050" y="6753225"/>
          <a:ext cx="6120130" cy="269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333375</xdr:colOff>
      <xdr:row>47</xdr:row>
      <xdr:rowOff>85725</xdr:rowOff>
    </xdr:from>
    <xdr:to>
      <xdr:col>20</xdr:col>
      <xdr:colOff>357505</xdr:colOff>
      <xdr:row>65</xdr:row>
      <xdr:rowOff>28607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05575" y="9505950"/>
          <a:ext cx="6120130" cy="3371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68</xdr:row>
      <xdr:rowOff>0</xdr:rowOff>
    </xdr:from>
    <xdr:to>
      <xdr:col>2</xdr:col>
      <xdr:colOff>257175</xdr:colOff>
      <xdr:row>69</xdr:row>
      <xdr:rowOff>152400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1525" y="13420725"/>
          <a:ext cx="704850" cy="342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1" sqref="A1:I20"/>
    </sheetView>
  </sheetViews>
  <sheetFormatPr defaultRowHeight="15" x14ac:dyDescent="0.25"/>
  <sheetData>
    <row r="1" spans="1:9" x14ac:dyDescent="0.25">
      <c r="A1" s="27"/>
      <c r="B1" s="27"/>
      <c r="C1" s="42" t="s">
        <v>39</v>
      </c>
      <c r="D1" s="42"/>
      <c r="E1" s="42"/>
      <c r="F1" s="42"/>
      <c r="G1" s="42"/>
      <c r="H1" s="27"/>
      <c r="I1" s="27"/>
    </row>
    <row r="2" spans="1:9" x14ac:dyDescent="0.25">
      <c r="A2" s="27"/>
      <c r="B2" s="27"/>
      <c r="C2" s="42"/>
      <c r="D2" s="42"/>
      <c r="E2" s="42"/>
      <c r="F2" s="42"/>
      <c r="G2" s="42"/>
      <c r="H2" s="27"/>
      <c r="I2" s="27"/>
    </row>
    <row r="3" spans="1:9" x14ac:dyDescent="0.25">
      <c r="A3" s="27"/>
      <c r="B3" s="27"/>
      <c r="C3" s="42"/>
      <c r="D3" s="42"/>
      <c r="E3" s="42"/>
      <c r="F3" s="42"/>
      <c r="G3" s="42"/>
      <c r="H3" s="27"/>
      <c r="I3" s="27"/>
    </row>
    <row r="4" spans="1:9" x14ac:dyDescent="0.25">
      <c r="A4" s="27"/>
      <c r="B4" s="27"/>
      <c r="C4" s="42"/>
      <c r="D4" s="42"/>
      <c r="E4" s="42"/>
      <c r="F4" s="42"/>
      <c r="G4" s="42"/>
      <c r="H4" s="27"/>
      <c r="I4" s="27"/>
    </row>
    <row r="5" spans="1:9" x14ac:dyDescent="0.25">
      <c r="A5" s="27"/>
      <c r="B5" s="27"/>
      <c r="C5" s="27"/>
      <c r="D5" s="27"/>
      <c r="E5" s="27"/>
      <c r="F5" s="27"/>
      <c r="G5" s="27"/>
      <c r="H5" s="27"/>
      <c r="I5" s="27"/>
    </row>
    <row r="6" spans="1:9" x14ac:dyDescent="0.25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9" t="s">
        <v>1</v>
      </c>
      <c r="B7" s="29"/>
      <c r="C7" s="29"/>
      <c r="D7" s="29"/>
      <c r="E7" s="29"/>
      <c r="F7" s="29"/>
      <c r="G7" s="29"/>
      <c r="H7" s="29"/>
      <c r="I7" s="29"/>
    </row>
    <row r="8" spans="1:9" x14ac:dyDescent="0.25">
      <c r="A8" s="29" t="s">
        <v>2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7"/>
      <c r="B9" s="27"/>
      <c r="C9" s="27"/>
      <c r="D9" s="27"/>
      <c r="E9" s="27"/>
      <c r="F9" s="27"/>
      <c r="G9" s="27"/>
      <c r="H9" s="27"/>
      <c r="I9" s="27"/>
    </row>
    <row r="10" spans="1:9" x14ac:dyDescent="0.25">
      <c r="A10" s="30" t="s">
        <v>36</v>
      </c>
      <c r="B10" s="30"/>
      <c r="C10" s="30"/>
      <c r="D10" s="30"/>
      <c r="E10" s="30"/>
      <c r="F10" s="30"/>
      <c r="G10" s="30"/>
      <c r="H10" s="30"/>
      <c r="I10" s="30"/>
    </row>
    <row r="11" spans="1:9" x14ac:dyDescent="0.25">
      <c r="A11" s="27"/>
      <c r="B11" s="28"/>
      <c r="C11" s="27"/>
      <c r="D11" s="27"/>
      <c r="E11" s="27"/>
      <c r="F11" s="27"/>
      <c r="G11" s="27"/>
      <c r="H11" s="27"/>
      <c r="I11" s="27"/>
    </row>
    <row r="12" spans="1:9" x14ac:dyDescent="0.25">
      <c r="A12" s="31" t="s">
        <v>37</v>
      </c>
      <c r="B12" s="31"/>
      <c r="C12" s="31"/>
      <c r="D12" s="31"/>
      <c r="E12" s="31"/>
      <c r="F12" s="31"/>
      <c r="G12" s="31"/>
      <c r="H12" s="31"/>
      <c r="I12" s="31"/>
    </row>
    <row r="13" spans="1:9" ht="1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</row>
    <row r="14" spans="1:9" ht="1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</row>
    <row r="15" spans="1:9" ht="1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1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x14ac:dyDescent="0.25">
      <c r="A17" s="31"/>
      <c r="B17" s="31"/>
      <c r="C17" s="31"/>
      <c r="D17" s="31"/>
      <c r="E17" s="31"/>
      <c r="F17" s="31"/>
      <c r="G17" s="31"/>
      <c r="H17" s="31"/>
      <c r="I17" s="31"/>
    </row>
    <row r="18" spans="1:9" x14ac:dyDescent="0.25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25">
      <c r="A19" s="31"/>
      <c r="B19" s="31"/>
      <c r="C19" s="31"/>
      <c r="D19" s="31"/>
      <c r="E19" s="31"/>
      <c r="F19" s="31"/>
      <c r="G19" s="31"/>
      <c r="H19" s="31"/>
      <c r="I19" s="31"/>
    </row>
    <row r="20" spans="1:9" x14ac:dyDescent="0.25">
      <c r="A20" s="31"/>
      <c r="B20" s="31"/>
      <c r="C20" s="31"/>
      <c r="D20" s="31"/>
      <c r="E20" s="31"/>
      <c r="F20" s="31"/>
      <c r="G20" s="31"/>
      <c r="H20" s="31"/>
      <c r="I20" s="31"/>
    </row>
  </sheetData>
  <sheetProtection password="CF53" sheet="1" objects="1" scenarios="1" selectLockedCells="1"/>
  <mergeCells count="6">
    <mergeCell ref="A12:I20"/>
    <mergeCell ref="C1:G4"/>
    <mergeCell ref="A6:I6"/>
    <mergeCell ref="A7:I7"/>
    <mergeCell ref="A8:I8"/>
    <mergeCell ref="A10:I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workbookViewId="0">
      <selection activeCell="L9" sqref="L9"/>
    </sheetView>
  </sheetViews>
  <sheetFormatPr defaultRowHeight="15" x14ac:dyDescent="0.25"/>
  <cols>
    <col min="7" max="8" width="9.7109375" bestFit="1" customWidth="1"/>
  </cols>
  <sheetData>
    <row r="2" spans="1:1" ht="15" customHeight="1" x14ac:dyDescent="0.25">
      <c r="A2" s="1" t="s">
        <v>3</v>
      </c>
    </row>
    <row r="3" spans="1:1" ht="15" customHeight="1" x14ac:dyDescent="0.25">
      <c r="A3" t="s">
        <v>38</v>
      </c>
    </row>
    <row r="5" spans="1:1" x14ac:dyDescent="0.25">
      <c r="A5" s="1" t="s">
        <v>4</v>
      </c>
    </row>
    <row r="22" spans="1:16" x14ac:dyDescent="0.25">
      <c r="J22" s="17"/>
      <c r="K22" t="s">
        <v>26</v>
      </c>
    </row>
    <row r="23" spans="1:16" x14ac:dyDescent="0.25">
      <c r="J23" s="3"/>
      <c r="K23" t="s">
        <v>27</v>
      </c>
    </row>
    <row r="26" spans="1:16" x14ac:dyDescent="0.25">
      <c r="A26" t="s">
        <v>5</v>
      </c>
      <c r="H26" s="4">
        <v>9</v>
      </c>
      <c r="I26" s="2" t="s">
        <v>7</v>
      </c>
    </row>
    <row r="27" spans="1:16" ht="17.25" x14ac:dyDescent="0.25">
      <c r="A27" t="s">
        <v>6</v>
      </c>
      <c r="H27" s="4">
        <v>1548</v>
      </c>
      <c r="I27" s="2" t="s">
        <v>8</v>
      </c>
    </row>
    <row r="28" spans="1:16" ht="17.25" x14ac:dyDescent="0.25">
      <c r="A28" t="s">
        <v>9</v>
      </c>
      <c r="H28" s="4">
        <v>1600</v>
      </c>
      <c r="I28" s="2" t="s">
        <v>8</v>
      </c>
      <c r="K28" s="1" t="s">
        <v>32</v>
      </c>
    </row>
    <row r="29" spans="1:16" x14ac:dyDescent="0.25">
      <c r="A29" t="s">
        <v>12</v>
      </c>
      <c r="H29" s="4">
        <v>0</v>
      </c>
      <c r="I29" s="2" t="s">
        <v>7</v>
      </c>
    </row>
    <row r="30" spans="1:16" x14ac:dyDescent="0.25">
      <c r="A30" t="s">
        <v>10</v>
      </c>
      <c r="E30" s="36" t="s">
        <v>23</v>
      </c>
      <c r="F30" s="41"/>
      <c r="H30" s="18">
        <f>IF(E30="0,5 h",H26*0.5,IF(E30="0,55 h",H26*0.55,IF(E30="0,6 h",H26*0.6,IF(E30="0,65 h",H26*0.65,IF(E30="0,7 h",H26*0.7,IF(E30="0,75 h",H26*0.75))))))</f>
        <v>4.5</v>
      </c>
      <c r="I30" s="2" t="s">
        <v>7</v>
      </c>
      <c r="K30" s="1" t="s">
        <v>13</v>
      </c>
    </row>
    <row r="31" spans="1:16" ht="17.25" x14ac:dyDescent="0.25">
      <c r="A31" t="s">
        <v>11</v>
      </c>
      <c r="H31" s="3">
        <f>H30+(H26-(H30+H29))/2*((H28-1600)/1600)</f>
        <v>4.5</v>
      </c>
      <c r="I31" s="2" t="s">
        <v>7</v>
      </c>
      <c r="P31" s="18">
        <f>IF(H31&gt;(0.7*H26+(0.75*H26-0.7*H26)/2),6,IF(H31&gt;(0.65*H26+(0.7*H26-0.65*H26)/2),5,IF(H31&gt;(0.6*H26+(0.65*H26-0.6*H26)/2),4,IF(H31&gt;(0.55*H26+(0.6*H26-0.55*H26)/2),3,IF(H31&gt;(0.5*H26+(0.55*H26-0.5*H26)/2),2,IF(H31&gt;0,1))))))</f>
        <v>1</v>
      </c>
    </row>
    <row r="33" spans="1:9" x14ac:dyDescent="0.25">
      <c r="A33" s="1" t="s">
        <v>14</v>
      </c>
    </row>
    <row r="35" spans="1:9" x14ac:dyDescent="0.25">
      <c r="A35" t="s">
        <v>16</v>
      </c>
      <c r="C35" s="36" t="s">
        <v>35</v>
      </c>
      <c r="D35" s="37"/>
      <c r="E35" s="38"/>
      <c r="F35" s="39"/>
      <c r="H35" s="18">
        <f>IF(C35="esiste impianto rilevazione fumi",0,IF(C35="altri casi",5))</f>
        <v>5</v>
      </c>
      <c r="I35" s="2" t="s">
        <v>17</v>
      </c>
    </row>
    <row r="37" spans="1:9" x14ac:dyDescent="0.25">
      <c r="A37" t="s">
        <v>18</v>
      </c>
      <c r="C37" s="36" t="s">
        <v>34</v>
      </c>
      <c r="D37" s="37"/>
      <c r="E37" s="38"/>
      <c r="F37" s="39"/>
      <c r="H37" s="18">
        <f>IF(C37="5 minuti",5,IF(C37="10 minuti",10,IF(C37="15 minuti",15,IF(C37="20 minuti",20))))</f>
        <v>15</v>
      </c>
      <c r="I37" s="2" t="s">
        <v>17</v>
      </c>
    </row>
    <row r="39" spans="1:9" x14ac:dyDescent="0.25">
      <c r="A39" s="5" t="s">
        <v>15</v>
      </c>
      <c r="H39" s="18">
        <f>H35+H37</f>
        <v>20</v>
      </c>
      <c r="I39" s="2" t="s">
        <v>17</v>
      </c>
    </row>
    <row r="41" spans="1:9" x14ac:dyDescent="0.25">
      <c r="A41" s="1" t="s">
        <v>19</v>
      </c>
    </row>
    <row r="42" spans="1:9" x14ac:dyDescent="0.25">
      <c r="C42" s="36" t="s">
        <v>29</v>
      </c>
      <c r="D42" s="37"/>
      <c r="E42" s="38"/>
      <c r="F42" s="39"/>
      <c r="H42" s="34">
        <f>IF(C42="bassa",1,IF(C42="normale (1 cm/s)",2,IF(C42="alta",3)))</f>
        <v>2</v>
      </c>
      <c r="I42" s="40"/>
    </row>
    <row r="45" spans="1:9" x14ac:dyDescent="0.25">
      <c r="A45" s="1" t="s">
        <v>22</v>
      </c>
    </row>
    <row r="46" spans="1:9" x14ac:dyDescent="0.25">
      <c r="C46" s="6"/>
      <c r="D46" s="6"/>
      <c r="E46" s="6"/>
      <c r="F46" s="6"/>
      <c r="G46" s="6"/>
      <c r="H46" s="34">
        <f>INDEX(B48:D52,H39/5,H42)</f>
        <v>5</v>
      </c>
      <c r="I46" s="35"/>
    </row>
    <row r="47" spans="1:9" x14ac:dyDescent="0.25">
      <c r="A47" s="7"/>
      <c r="B47" s="8" t="s">
        <v>20</v>
      </c>
      <c r="C47" s="8" t="s">
        <v>24</v>
      </c>
      <c r="D47" s="9" t="s">
        <v>21</v>
      </c>
      <c r="E47" s="6"/>
      <c r="F47" s="6"/>
      <c r="G47" s="6"/>
      <c r="H47" s="6"/>
    </row>
    <row r="48" spans="1:9" x14ac:dyDescent="0.25">
      <c r="A48" s="10">
        <v>5</v>
      </c>
      <c r="B48" s="11">
        <v>1</v>
      </c>
      <c r="C48" s="11">
        <v>2</v>
      </c>
      <c r="D48" s="12">
        <v>3</v>
      </c>
      <c r="E48" s="6"/>
      <c r="F48" s="6"/>
      <c r="G48" s="6"/>
      <c r="H48" s="6"/>
    </row>
    <row r="49" spans="1:9" x14ac:dyDescent="0.25">
      <c r="A49" s="10">
        <v>10</v>
      </c>
      <c r="B49" s="11">
        <v>2</v>
      </c>
      <c r="C49" s="11">
        <v>3</v>
      </c>
      <c r="D49" s="12">
        <v>4</v>
      </c>
      <c r="E49" s="6"/>
      <c r="F49" s="6"/>
      <c r="G49" s="6"/>
      <c r="H49" s="6"/>
    </row>
    <row r="50" spans="1:9" x14ac:dyDescent="0.25">
      <c r="A50" s="10">
        <v>15</v>
      </c>
      <c r="B50" s="11">
        <v>3</v>
      </c>
      <c r="C50" s="11">
        <v>4</v>
      </c>
      <c r="D50" s="12">
        <v>5</v>
      </c>
      <c r="E50" s="6"/>
      <c r="F50" s="6"/>
      <c r="G50" s="6"/>
      <c r="H50" s="6"/>
    </row>
    <row r="51" spans="1:9" x14ac:dyDescent="0.25">
      <c r="A51" s="10">
        <v>20</v>
      </c>
      <c r="B51" s="11">
        <v>4</v>
      </c>
      <c r="C51" s="11">
        <v>5</v>
      </c>
      <c r="D51" s="12">
        <v>6</v>
      </c>
      <c r="E51" s="6"/>
      <c r="F51" s="6"/>
      <c r="G51" s="6"/>
      <c r="H51" s="6"/>
    </row>
    <row r="52" spans="1:9" x14ac:dyDescent="0.25">
      <c r="A52" s="13">
        <v>25</v>
      </c>
      <c r="B52" s="14">
        <v>5</v>
      </c>
      <c r="C52" s="14">
        <v>6</v>
      </c>
      <c r="D52" s="15">
        <v>7</v>
      </c>
      <c r="E52" s="6"/>
      <c r="F52" s="6"/>
      <c r="G52" s="6"/>
      <c r="H52" s="6"/>
    </row>
    <row r="53" spans="1:9" x14ac:dyDescent="0.25">
      <c r="A53" s="16" t="s">
        <v>25</v>
      </c>
      <c r="G53" s="6"/>
      <c r="H53" s="6"/>
    </row>
    <row r="54" spans="1:9" x14ac:dyDescent="0.25">
      <c r="G54" s="6"/>
      <c r="H54" s="6"/>
    </row>
    <row r="55" spans="1:9" x14ac:dyDescent="0.25">
      <c r="A55" s="1" t="s">
        <v>28</v>
      </c>
    </row>
    <row r="56" spans="1:9" x14ac:dyDescent="0.25">
      <c r="C56" s="6"/>
      <c r="D56" s="6"/>
      <c r="E56" s="22"/>
      <c r="F56" s="22"/>
      <c r="G56" s="21"/>
      <c r="H56" s="34">
        <f>INDEX(B59:H64,P31,H46)</f>
        <v>1</v>
      </c>
      <c r="I56" s="35"/>
    </row>
    <row r="57" spans="1:9" x14ac:dyDescent="0.25">
      <c r="E57" s="20"/>
      <c r="F57" s="20"/>
      <c r="G57" s="20"/>
    </row>
    <row r="58" spans="1:9" x14ac:dyDescent="0.25">
      <c r="A58" s="7"/>
      <c r="B58" s="8">
        <v>1</v>
      </c>
      <c r="C58" s="8">
        <v>2</v>
      </c>
      <c r="D58" s="8">
        <v>3</v>
      </c>
      <c r="E58" s="8">
        <v>4</v>
      </c>
      <c r="F58" s="8">
        <v>5</v>
      </c>
      <c r="G58" s="8">
        <v>6</v>
      </c>
      <c r="H58" s="9">
        <v>7</v>
      </c>
    </row>
    <row r="59" spans="1:9" x14ac:dyDescent="0.25">
      <c r="A59" s="10">
        <f>0.5*H26</f>
        <v>4.5</v>
      </c>
      <c r="B59" s="11">
        <v>0.3</v>
      </c>
      <c r="C59" s="11">
        <v>0.4</v>
      </c>
      <c r="D59" s="11">
        <v>0.6</v>
      </c>
      <c r="E59" s="23">
        <v>0.8</v>
      </c>
      <c r="F59" s="23">
        <v>1</v>
      </c>
      <c r="G59" s="11">
        <v>1.2</v>
      </c>
      <c r="H59" s="12">
        <v>1.4</v>
      </c>
    </row>
    <row r="60" spans="1:9" x14ac:dyDescent="0.25">
      <c r="A60" s="10">
        <f>0.55*H26</f>
        <v>4.95</v>
      </c>
      <c r="B60" s="11">
        <v>0.35</v>
      </c>
      <c r="C60" s="11">
        <v>0.5</v>
      </c>
      <c r="D60" s="11">
        <v>0.7</v>
      </c>
      <c r="E60" s="23">
        <v>1</v>
      </c>
      <c r="F60" s="23">
        <v>1.2</v>
      </c>
      <c r="G60" s="11">
        <v>1.5</v>
      </c>
      <c r="H60" s="12">
        <v>1.7</v>
      </c>
    </row>
    <row r="61" spans="1:9" x14ac:dyDescent="0.25">
      <c r="A61" s="10">
        <f>0.6*H26</f>
        <v>5.3999999999999995</v>
      </c>
      <c r="B61" s="11">
        <v>0.4</v>
      </c>
      <c r="C61" s="11">
        <v>0.6</v>
      </c>
      <c r="D61" s="11">
        <v>0.9</v>
      </c>
      <c r="E61" s="23">
        <v>1.2</v>
      </c>
      <c r="F61" s="23">
        <v>1.5</v>
      </c>
      <c r="G61" s="11">
        <v>1.8</v>
      </c>
      <c r="H61" s="12">
        <v>2.1</v>
      </c>
    </row>
    <row r="62" spans="1:9" x14ac:dyDescent="0.25">
      <c r="A62" s="10">
        <f>0.65*H26</f>
        <v>5.8500000000000005</v>
      </c>
      <c r="B62" s="11">
        <v>0.5</v>
      </c>
      <c r="C62" s="11">
        <v>0.7</v>
      </c>
      <c r="D62" s="11">
        <v>1</v>
      </c>
      <c r="E62" s="23">
        <v>1.5</v>
      </c>
      <c r="F62" s="23">
        <v>1.8</v>
      </c>
      <c r="G62" s="11">
        <v>2.2000000000000002</v>
      </c>
      <c r="H62" s="12">
        <v>2.5</v>
      </c>
    </row>
    <row r="63" spans="1:9" x14ac:dyDescent="0.25">
      <c r="A63" s="10">
        <f>0.7*H26</f>
        <v>6.3</v>
      </c>
      <c r="B63" s="11">
        <v>0.7</v>
      </c>
      <c r="C63" s="11">
        <v>0.9</v>
      </c>
      <c r="D63" s="11">
        <v>1.3</v>
      </c>
      <c r="E63" s="23">
        <v>1.8</v>
      </c>
      <c r="F63" s="23">
        <v>2.2000000000000002</v>
      </c>
      <c r="G63" s="11">
        <v>2.5</v>
      </c>
      <c r="H63" s="12">
        <v>2.8</v>
      </c>
    </row>
    <row r="64" spans="1:9" x14ac:dyDescent="0.25">
      <c r="A64" s="19">
        <f>0.75*H26</f>
        <v>6.75</v>
      </c>
      <c r="B64" s="24">
        <v>0.85</v>
      </c>
      <c r="C64" s="24">
        <v>1.1000000000000001</v>
      </c>
      <c r="D64" s="24">
        <v>1.5</v>
      </c>
      <c r="E64" s="24">
        <v>2.1</v>
      </c>
      <c r="F64" s="24">
        <v>2.5</v>
      </c>
      <c r="G64" s="14">
        <v>2.8</v>
      </c>
      <c r="H64" s="15">
        <v>2.8</v>
      </c>
    </row>
    <row r="65" spans="1:10" x14ac:dyDescent="0.25">
      <c r="A65" s="16" t="s">
        <v>25</v>
      </c>
    </row>
    <row r="67" spans="1:10" x14ac:dyDescent="0.25">
      <c r="A67" s="25" t="s">
        <v>30</v>
      </c>
    </row>
    <row r="72" spans="1:10" ht="17.25" x14ac:dyDescent="0.25">
      <c r="B72" s="25" t="s">
        <v>31</v>
      </c>
      <c r="C72" s="26">
        <f>((IF(H27&lt;1600,H27,H28))*H56)/100</f>
        <v>15.48</v>
      </c>
      <c r="D72" s="2" t="s">
        <v>8</v>
      </c>
    </row>
    <row r="75" spans="1:10" x14ac:dyDescent="0.25">
      <c r="A75" s="32" t="s">
        <v>33</v>
      </c>
      <c r="B75" s="32"/>
      <c r="C75" s="32"/>
      <c r="D75" s="32"/>
      <c r="E75" s="32"/>
      <c r="F75" s="32"/>
      <c r="G75" s="32"/>
      <c r="H75" s="32"/>
      <c r="I75" s="32"/>
      <c r="J75" s="32"/>
    </row>
    <row r="76" spans="1:10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</row>
  </sheetData>
  <sheetProtection selectLockedCells="1"/>
  <mergeCells count="8">
    <mergeCell ref="E30:F30"/>
    <mergeCell ref="A75:J85"/>
    <mergeCell ref="H46:I46"/>
    <mergeCell ref="H56:I56"/>
    <mergeCell ref="C35:F35"/>
    <mergeCell ref="C37:F37"/>
    <mergeCell ref="C42:F42"/>
    <mergeCell ref="H42:I42"/>
  </mergeCells>
  <dataValidations disablePrompts="1" count="4">
    <dataValidation type="list" allowBlank="1" showInputMessage="1" showErrorMessage="1" sqref="C35:F35">
      <formula1>"esiste impianto rilevazione fumi, altri casi"</formula1>
    </dataValidation>
    <dataValidation type="list" allowBlank="1" showInputMessage="1" showErrorMessage="1" sqref="C37:F37">
      <formula1>"5 minuti, 10 minuti, 15 minuti, 20 minuti"</formula1>
    </dataValidation>
    <dataValidation type="list" allowBlank="1" showInputMessage="1" showErrorMessage="1" sqref="C42:F42">
      <formula1>"bassa, normale (1 cm/s), alta"</formula1>
    </dataValidation>
    <dataValidation type="list" allowBlank="1" showInputMessage="1" showErrorMessage="1" sqref="E30:F30">
      <mc:AlternateContent xmlns:x12ac="http://schemas.microsoft.com/office/spreadsheetml/2011/1/ac" xmlns:mc="http://schemas.openxmlformats.org/markup-compatibility/2006">
        <mc:Choice Requires="x12ac">
          <x12ac:list>"0,5 h"," 0,55 h"," 0,6 h"," 0,65 h"," 0,7 h"," 0,75 h"</x12ac:list>
        </mc:Choice>
        <mc:Fallback>
          <formula1>"0,5 h, 0,55 h, 0,6 h, 0,65 h, 0,7 h, 0,75 h"</formula1>
        </mc:Fallback>
      </mc:AlternateContent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Introduzione</vt:lpstr>
      <vt:lpstr>Calcolo SUT degli EFC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Balimatto</cp:lastModifiedBy>
  <dcterms:created xsi:type="dcterms:W3CDTF">2012-05-30T09:32:06Z</dcterms:created>
  <dcterms:modified xsi:type="dcterms:W3CDTF">2014-01-02T16:55:29Z</dcterms:modified>
</cp:coreProperties>
</file>