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20730" windowHeight="11760"/>
  </bookViews>
  <sheets>
    <sheet name="Introduzione" sheetId="6" r:id="rId1"/>
    <sheet name="Carico neve e vento" sheetId="4" r:id="rId2"/>
  </sheets>
  <calcPr calcId="145621"/>
</workbook>
</file>

<file path=xl/calcChain.xml><?xml version="1.0" encoding="utf-8"?>
<calcChain xmlns="http://schemas.openxmlformats.org/spreadsheetml/2006/main">
  <c r="D91" i="4" l="1"/>
  <c r="F91" i="4"/>
  <c r="E91" i="4"/>
  <c r="F89" i="4"/>
  <c r="E89" i="4"/>
  <c r="D89" i="4"/>
  <c r="G12" i="4"/>
  <c r="G11" i="4"/>
  <c r="G9" i="4"/>
  <c r="C109" i="4" l="1"/>
  <c r="C110" i="4" s="1"/>
  <c r="C111" i="4"/>
  <c r="C98" i="4"/>
  <c r="C96" i="4"/>
  <c r="C97" i="4" s="1"/>
  <c r="E106" i="4" s="1"/>
  <c r="G13" i="4"/>
  <c r="E119" i="4" l="1"/>
  <c r="K119" i="4" s="1"/>
  <c r="K106" i="4"/>
  <c r="L13" i="4"/>
</calcChain>
</file>

<file path=xl/comments1.xml><?xml version="1.0" encoding="utf-8"?>
<comments xmlns="http://schemas.openxmlformats.org/spreadsheetml/2006/main">
  <authors>
    <author>Valued Acer Customer</author>
  </authors>
  <commentList>
    <comment ref="F10" authorId="0">
      <text>
        <r>
          <rPr>
            <b/>
            <sz val="8"/>
            <color indexed="81"/>
            <rFont val="Tahoma"/>
            <family val="2"/>
          </rPr>
          <t xml:space="preserve">Coefficiente termico, senza studi =1
</t>
        </r>
      </text>
    </comment>
  </commentList>
</comments>
</file>

<file path=xl/sharedStrings.xml><?xml version="1.0" encoding="utf-8"?>
<sst xmlns="http://schemas.openxmlformats.org/spreadsheetml/2006/main" count="420" uniqueCount="109">
  <si>
    <t>E' responsabilità del progettista controllare la correttezza dei dati inseriti e l'output finale del foglio di calcolo.</t>
  </si>
  <si>
    <t>VALORI DA INSERIRE</t>
  </si>
  <si>
    <t>E' consentita la distribuzione del seguente software in modalità freeware con citazione dell'autore.</t>
  </si>
  <si>
    <t>VALORI CALCOLATI CON FORMULE</t>
  </si>
  <si>
    <t>Si ringraziano anticipatamente tutti gli utilizzatori che comunicheranno eventuali imprecisioni o miglioramenti all'autore.</t>
  </si>
  <si>
    <t>AZIONE NEVE</t>
  </si>
  <si>
    <t>Calcolo carico neve NTC08</t>
  </si>
  <si>
    <r>
      <t>C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: coefficiente di esposizione</t>
    </r>
  </si>
  <si>
    <t>Dati di Ingresso</t>
  </si>
  <si>
    <r>
      <t>C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: coefficiente termico</t>
    </r>
  </si>
  <si>
    <t>Zona</t>
  </si>
  <si>
    <r>
      <t>q</t>
    </r>
    <r>
      <rPr>
        <vertAlign val="subscript"/>
        <sz val="11"/>
        <color theme="1"/>
        <rFont val="Calibri"/>
        <family val="2"/>
        <scheme val="minor"/>
      </rPr>
      <t>sk</t>
    </r>
  </si>
  <si>
    <r>
      <t>kN/m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</si>
  <si>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μ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: coefficiente di forma</t>
    </r>
  </si>
  <si>
    <r>
      <t>a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[m]</t>
    </r>
  </si>
  <si>
    <r>
      <t>C</t>
    </r>
    <r>
      <rPr>
        <vertAlign val="subscript"/>
        <sz val="11"/>
        <color theme="1"/>
        <rFont val="Calibri"/>
        <family val="2"/>
        <scheme val="minor"/>
      </rPr>
      <t>t</t>
    </r>
  </si>
  <si>
    <r>
      <t>q</t>
    </r>
    <r>
      <rPr>
        <vertAlign val="subscript"/>
        <sz val="11"/>
        <color theme="1"/>
        <rFont val="Calibri"/>
        <family val="2"/>
        <scheme val="minor"/>
      </rPr>
      <t>sk</t>
    </r>
    <r>
      <rPr>
        <sz val="11"/>
        <color theme="1"/>
        <rFont val="Calibri"/>
        <family val="2"/>
        <scheme val="minor"/>
      </rPr>
      <t>: valore di riferimento neve al suolo</t>
    </r>
  </si>
  <si>
    <t>Topografia</t>
  </si>
  <si>
    <r>
      <t>C</t>
    </r>
    <r>
      <rPr>
        <vertAlign val="subscript"/>
        <sz val="11"/>
        <color theme="1"/>
        <rFont val="Calibri"/>
        <family val="2"/>
        <scheme val="minor"/>
      </rPr>
      <t>e</t>
    </r>
  </si>
  <si>
    <t>α [°]</t>
  </si>
  <si>
    <r>
      <rPr>
        <sz val="11"/>
        <color theme="1"/>
        <rFont val="Calibri"/>
        <family val="2"/>
      </rPr>
      <t>μ</t>
    </r>
    <r>
      <rPr>
        <vertAlign val="subscript"/>
        <sz val="11"/>
        <color theme="1"/>
        <rFont val="Calibri"/>
        <family val="2"/>
      </rPr>
      <t>1</t>
    </r>
  </si>
  <si>
    <t>INTERASSE:</t>
  </si>
  <si>
    <t>m</t>
  </si>
  <si>
    <r>
      <t>q</t>
    </r>
    <r>
      <rPr>
        <b/>
        <i/>
        <vertAlign val="subscript"/>
        <sz val="11"/>
        <color theme="1"/>
        <rFont val="Calibri"/>
        <family val="2"/>
        <scheme val="minor"/>
      </rPr>
      <t>s</t>
    </r>
  </si>
  <si>
    <r>
      <t>daN/m</t>
    </r>
    <r>
      <rPr>
        <b/>
        <i/>
        <vertAlign val="superscript"/>
        <sz val="11"/>
        <color theme="1"/>
        <rFont val="Calibri"/>
        <family val="2"/>
        <scheme val="minor"/>
      </rPr>
      <t>2</t>
    </r>
  </si>
  <si>
    <t>CARICO LINEARE</t>
  </si>
  <si>
    <t>daN/m</t>
  </si>
  <si>
    <t>Zona I - Alpina</t>
  </si>
  <si>
    <t>Aosta, Belluno, Bergamo, Biella, Bolzano, Brescia, Como, Cuneo, Lecco, Pordenone, Sondrio,</t>
  </si>
  <si>
    <t>Torino, Trento, Udine, Verbania, Vercelli, Vicenza</t>
  </si>
  <si>
    <t>Zona I – Mediterranea</t>
  </si>
  <si>
    <t>Alessandria, Ancona, Asti, Bologna, Cremona, Forlì-Cesena, Lodi, Milano, Modena, Novara,</t>
  </si>
  <si>
    <t>Parma, Pavia, Pesaro e Urbino, Piacenza, Ravenna, Reggio Emilia, Rimini, Treviso, Varese</t>
  </si>
  <si>
    <t>Zona II</t>
  </si>
  <si>
    <t>Arezzo, Ascoli Piceno, Bari, Campobasso, Chieti, Ferrara, Firenze, Foggia, Genova, Gorizia,</t>
  </si>
  <si>
    <t>Imperia, Isernia, La Spezia, Lucca, Macerata, Mantova, Massa Carrara, Padova, Perugia, Pescara,</t>
  </si>
  <si>
    <t>Pistoia, Prato, Rovigo, Savona, Teramo, Trieste, Venezia, Verona</t>
  </si>
  <si>
    <t>Zona III</t>
  </si>
  <si>
    <t>Agrigento, Avellino, Benevento, Brindisi, Cagliari, Caltanisetta, Carbonia-Iglesias, Caserta,</t>
  </si>
  <si>
    <t>Catania, Catanzaro, Cosenza, Crotone, Enna, Frosinone, Grosseto, L’Aquila, Latina, Lecce,</t>
  </si>
  <si>
    <t>Livorno, Matera, Medio Campidano, Messina, Napoli, Nuoro, Ogliastra, Olbia Tempio, Oristano,</t>
  </si>
  <si>
    <t>Palermo, Pisa, Potenza, Ragusa, Reggio Calabria, Rieti, Roma, Salerno, Sassari, Siena, Siracusa,</t>
  </si>
  <si>
    <t>Taranto, Terni, Trapani, Vibo Valentia, Viterbo</t>
  </si>
  <si>
    <t>AZIONE VENTO</t>
  </si>
  <si>
    <t>Descrizione</t>
  </si>
  <si>
    <t>Rugosità</t>
  </si>
  <si>
    <t>in mare ad oltre 500 m dalla costa</t>
  </si>
  <si>
    <t>in mare fino 500 m dalla costa</t>
  </si>
  <si>
    <t>terraferma fino a 10 km dal mare</t>
  </si>
  <si>
    <t>terraferma da 10 a 30 km dal mare</t>
  </si>
  <si>
    <t>fino a 500 m di quota s.l.m.</t>
  </si>
  <si>
    <t>fino a 750 m di quota s.l.m.</t>
  </si>
  <si>
    <t>oltre 750 m di quota s.l.m.</t>
  </si>
  <si>
    <t>Valle d'Aosta, Piemonte, Lombardia, Trentino, Alto Adige, Veneto, Friuli Venezia Giulia (eccetto prov. Trieste)</t>
  </si>
  <si>
    <t>A - aree urbane</t>
  </si>
  <si>
    <t>-</t>
  </si>
  <si>
    <t>IV</t>
  </si>
  <si>
    <t>V</t>
  </si>
  <si>
    <t>B - aree suburbane</t>
  </si>
  <si>
    <t>III</t>
  </si>
  <si>
    <t>C - aree con pochi ostacoli</t>
  </si>
  <si>
    <t xml:space="preserve">II </t>
  </si>
  <si>
    <t>D - aree prive di ostacoli</t>
  </si>
  <si>
    <t>I</t>
  </si>
  <si>
    <t>II</t>
  </si>
  <si>
    <t>Emilia Romagna</t>
  </si>
  <si>
    <t>Toscana, Marche, Umbria, Lazio, Abruzzo, Molise, Campania, Puglia, Basilicata, Calabria (eccetto prov. Reggio Calabria)</t>
  </si>
  <si>
    <t>Sicila, prov. Reggio Calabria</t>
  </si>
  <si>
    <t>Sardegna orientale</t>
  </si>
  <si>
    <t>Sardegna occidentale</t>
  </si>
  <si>
    <t>Liguria</t>
  </si>
  <si>
    <t>prov. Trieste</t>
  </si>
  <si>
    <t>piccole isole e mare aperto</t>
  </si>
  <si>
    <t>CALCOLO DELLA SPINTA ESERCITATA DAL VENTO</t>
  </si>
  <si>
    <t>DATI TOPOGRAFICI</t>
  </si>
  <si>
    <t>Altezza sito s.l.m.</t>
  </si>
  <si>
    <t>As [m]</t>
  </si>
  <si>
    <t>Altezza costruzione</t>
  </si>
  <si>
    <t>Z [m]</t>
  </si>
  <si>
    <t>PARAMETRI DI CALCOLO</t>
  </si>
  <si>
    <t>Zona di vento (*)</t>
  </si>
  <si>
    <t>Vref,o [m/s]</t>
  </si>
  <si>
    <t>Ao [m]</t>
  </si>
  <si>
    <t>Ka [m]</t>
  </si>
  <si>
    <t>Cat. esposizione (*)</t>
  </si>
  <si>
    <t>Kr</t>
  </si>
  <si>
    <t>Zo [m]</t>
  </si>
  <si>
    <t>Zmin [m]</t>
  </si>
  <si>
    <t>(*) = si faccia riferimento alla tabella precedente</t>
  </si>
  <si>
    <t>COEFFICIENTI DI CALCOLO</t>
  </si>
  <si>
    <t>Vref =</t>
  </si>
  <si>
    <t>m/s</t>
  </si>
  <si>
    <t>Qref =</t>
  </si>
  <si>
    <r>
      <t>daN/m</t>
    </r>
    <r>
      <rPr>
        <vertAlign val="superscript"/>
        <sz val="11"/>
        <color theme="1"/>
        <rFont val="Calibri"/>
        <family val="2"/>
        <scheme val="minor"/>
      </rPr>
      <t>2</t>
    </r>
  </si>
  <si>
    <t>Ce =</t>
  </si>
  <si>
    <t>Ct =</t>
  </si>
  <si>
    <t>Cp =</t>
  </si>
  <si>
    <r>
      <t>C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= C</t>
    </r>
    <r>
      <rPr>
        <vertAlign val="subscript"/>
        <sz val="11"/>
        <color theme="1"/>
        <rFont val="Calibri"/>
        <family val="2"/>
        <scheme val="minor"/>
      </rPr>
      <t>pe</t>
    </r>
    <r>
      <rPr>
        <sz val="11"/>
        <color theme="1"/>
        <rFont val="Calibri"/>
        <family val="2"/>
        <scheme val="minor"/>
      </rPr>
      <t xml:space="preserve"> - C</t>
    </r>
    <r>
      <rPr>
        <vertAlign val="subscript"/>
        <sz val="11"/>
        <color theme="1"/>
        <rFont val="Calibri"/>
        <family val="2"/>
        <scheme val="minor"/>
      </rPr>
      <t>pi</t>
    </r>
  </si>
  <si>
    <t>Cd =</t>
  </si>
  <si>
    <t>salvo casi particolari si pongano pari all'unità i coefficienti Ct e Cd.</t>
  </si>
  <si>
    <t>CARICO DEL VENTO AGENTE</t>
  </si>
  <si>
    <t>P vento =</t>
  </si>
  <si>
    <t>CARICO NEVE E CARICO VENTO</t>
  </si>
  <si>
    <t>Normale</t>
  </si>
  <si>
    <t>VENTO DA SX A DX (CARICO USCENTE)</t>
  </si>
  <si>
    <t>VENTO DA DX A SX (CARICO ENTRANTE)</t>
  </si>
  <si>
    <t>INTRODUZIONE</t>
  </si>
  <si>
    <t>Il presente foglio di calcolo permette di effettuare il calcolo del carico neve e del carico vento secondo le NTC 2008.</t>
  </si>
  <si>
    <r>
      <t xml:space="preserve">ING. NICOLA BALINI </t>
    </r>
    <r>
      <rPr>
        <i/>
        <sz val="11"/>
        <color rgb="FF0070C0"/>
        <rFont val="Calibri"/>
        <family val="2"/>
        <scheme val="minor"/>
      </rPr>
      <t>bn.ingegneria@gmail.com                                     www.bn-ingegneria.it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</si>
</sst>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perscript"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8"/>
      <color indexed="81"/>
      <name val="Tahoma"/>
      <family val="2"/>
    </font>
    <font>
      <i/>
      <sz val="8"/>
      <color theme="1"/>
      <name val="Calibri"/>
      <family val="2"/>
      <scheme val="minor"/>
    </font>
    <font>
      <b/>
      <i/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/>
    <xf numFmtId="0" fontId="0" fillId="3" borderId="1" xfId="0" applyFill="1" applyBorder="1" applyAlignment="1" applyProtection="1">
      <alignment vertical="center"/>
      <protection locked="0"/>
    </xf>
    <xf numFmtId="0" fontId="0" fillId="3" borderId="1" xfId="0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3" borderId="1" xfId="0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0" fillId="0" borderId="1" xfId="0" applyBorder="1" applyProtection="1">
      <protection hidden="1"/>
    </xf>
    <xf numFmtId="2" fontId="0" fillId="0" borderId="1" xfId="0" applyNumberFormat="1" applyBorder="1" applyAlignment="1" applyProtection="1">
      <alignment vertical="center"/>
      <protection hidden="1"/>
    </xf>
    <xf numFmtId="0" fontId="0" fillId="0" borderId="6" xfId="0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11" fillId="0" borderId="1" xfId="0" applyFont="1" applyFill="1" applyBorder="1" applyAlignment="1" applyProtection="1">
      <alignment horizontal="center" vertical="center"/>
      <protection hidden="1"/>
    </xf>
    <xf numFmtId="2" fontId="4" fillId="2" borderId="8" xfId="0" applyNumberFormat="1" applyFont="1" applyFill="1" applyBorder="1" applyAlignment="1" applyProtection="1">
      <alignment vertical="center"/>
      <protection hidden="1"/>
    </xf>
    <xf numFmtId="0" fontId="4" fillId="2" borderId="9" xfId="0" applyFont="1" applyFill="1" applyBorder="1" applyProtection="1">
      <protection hidden="1"/>
    </xf>
    <xf numFmtId="2" fontId="12" fillId="2" borderId="1" xfId="0" applyNumberFormat="1" applyFont="1" applyFill="1" applyBorder="1" applyAlignment="1" applyProtection="1">
      <alignment horizontal="center" vertical="center"/>
      <protection hidden="1"/>
    </xf>
    <xf numFmtId="0" fontId="12" fillId="2" borderId="1" xfId="0" applyFont="1" applyFill="1" applyBorder="1" applyAlignment="1" applyProtection="1">
      <alignment horizontal="center" vertical="center"/>
      <protection hidden="1"/>
    </xf>
    <xf numFmtId="0" fontId="13" fillId="0" borderId="10" xfId="0" applyFont="1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14" fillId="0" borderId="13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14" xfId="0" applyBorder="1" applyProtection="1">
      <protection hidden="1"/>
    </xf>
    <xf numFmtId="0" fontId="14" fillId="0" borderId="15" xfId="0" applyFont="1" applyBorder="1" applyProtection="1">
      <protection hidden="1"/>
    </xf>
    <xf numFmtId="0" fontId="0" fillId="0" borderId="16" xfId="0" applyBorder="1" applyProtection="1">
      <protection hidden="1"/>
    </xf>
    <xf numFmtId="0" fontId="0" fillId="0" borderId="17" xfId="0" applyBorder="1" applyProtection="1">
      <protection hidden="1"/>
    </xf>
    <xf numFmtId="0" fontId="0" fillId="0" borderId="0" xfId="0" applyBorder="1" applyAlignment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0" fillId="0" borderId="20" xfId="0" applyBorder="1" applyProtection="1">
      <protection hidden="1"/>
    </xf>
    <xf numFmtId="0" fontId="0" fillId="0" borderId="22" xfId="0" applyBorder="1" applyProtection="1">
      <protection hidden="1"/>
    </xf>
    <xf numFmtId="0" fontId="0" fillId="0" borderId="24" xfId="0" applyBorder="1" applyProtection="1">
      <protection hidden="1"/>
    </xf>
    <xf numFmtId="0" fontId="0" fillId="0" borderId="25" xfId="0" applyBorder="1" applyAlignment="1" applyProtection="1">
      <alignment horizontal="center"/>
      <protection hidden="1"/>
    </xf>
    <xf numFmtId="0" fontId="0" fillId="0" borderId="26" xfId="0" applyBorder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0" fillId="0" borderId="0" xfId="0" applyFont="1" applyBorder="1" applyProtection="1">
      <protection hidden="1"/>
    </xf>
    <xf numFmtId="0" fontId="0" fillId="2" borderId="1" xfId="0" applyFont="1" applyFill="1" applyBorder="1" applyAlignment="1" applyProtection="1">
      <alignment horizontal="center" vertical="center"/>
      <protection hidden="1"/>
    </xf>
    <xf numFmtId="164" fontId="0" fillId="2" borderId="1" xfId="0" applyNumberFormat="1" applyFont="1" applyFill="1" applyBorder="1" applyAlignment="1" applyProtection="1">
      <alignment horizontal="center" vertical="center"/>
      <protection hidden="1"/>
    </xf>
    <xf numFmtId="2" fontId="0" fillId="2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Font="1" applyFill="1" applyBorder="1" applyAlignment="1" applyProtection="1">
      <alignment horizontal="centerContinuous"/>
      <protection hidden="1"/>
    </xf>
    <xf numFmtId="0" fontId="0" fillId="0" borderId="0" xfId="0" applyFont="1" applyFill="1" applyBorder="1" applyAlignment="1" applyProtection="1">
      <alignment horizontal="center"/>
      <protection hidden="1"/>
    </xf>
    <xf numFmtId="0" fontId="0" fillId="0" borderId="1" xfId="0" applyFont="1" applyBorder="1" applyProtection="1">
      <protection hidden="1"/>
    </xf>
    <xf numFmtId="0" fontId="0" fillId="2" borderId="1" xfId="0" applyFont="1" applyFill="1" applyBorder="1" applyAlignment="1" applyProtection="1">
      <alignment horizontal="center"/>
      <protection hidden="1"/>
    </xf>
    <xf numFmtId="0" fontId="0" fillId="0" borderId="1" xfId="0" applyFont="1" applyBorder="1" applyAlignment="1" applyProtection="1">
      <alignment horizontal="center"/>
      <protection hidden="1"/>
    </xf>
    <xf numFmtId="2" fontId="0" fillId="2" borderId="1" xfId="0" applyNumberFormat="1" applyFont="1" applyFill="1" applyBorder="1" applyAlignment="1" applyProtection="1">
      <alignment horizontal="center"/>
      <protection hidden="1"/>
    </xf>
    <xf numFmtId="0" fontId="0" fillId="0" borderId="13" xfId="0" applyFont="1" applyBorder="1" applyAlignment="1" applyProtection="1">
      <alignment horizontal="centerContinuous" wrapText="1"/>
      <protection hidden="1"/>
    </xf>
    <xf numFmtId="0" fontId="0" fillId="0" borderId="0" xfId="0" applyFont="1" applyBorder="1" applyAlignment="1" applyProtection="1">
      <alignment horizontal="centerContinuous" wrapText="1"/>
      <protection hidden="1"/>
    </xf>
    <xf numFmtId="0" fontId="0" fillId="0" borderId="13" xfId="0" applyBorder="1" applyAlignment="1" applyProtection="1">
      <alignment horizontal="centerContinuous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protection hidden="1"/>
    </xf>
    <xf numFmtId="0" fontId="1" fillId="0" borderId="0" xfId="0" applyFont="1" applyAlignment="1" applyProtection="1">
      <protection hidden="1"/>
    </xf>
    <xf numFmtId="0" fontId="0" fillId="0" borderId="0" xfId="0" applyProtection="1"/>
    <xf numFmtId="0" fontId="22" fillId="0" borderId="0" xfId="0" applyFont="1" applyProtection="1"/>
    <xf numFmtId="0" fontId="0" fillId="0" borderId="0" xfId="0" applyFont="1" applyAlignment="1" applyProtection="1">
      <alignment horizontal="justify" vertical="top" wrapText="1"/>
    </xf>
    <xf numFmtId="0" fontId="20" fillId="0" borderId="0" xfId="0" applyFont="1" applyAlignment="1" applyProtection="1">
      <alignment horizontal="justify" vertical="center"/>
    </xf>
    <xf numFmtId="0" fontId="21" fillId="0" borderId="0" xfId="0" applyFont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2" fontId="4" fillId="2" borderId="27" xfId="0" applyNumberFormat="1" applyFont="1" applyFill="1" applyBorder="1" applyAlignment="1" applyProtection="1">
      <alignment horizontal="center" vertical="center" wrapText="1"/>
      <protection hidden="1"/>
    </xf>
    <xf numFmtId="2" fontId="4" fillId="2" borderId="28" xfId="0" applyNumberFormat="1" applyFont="1" applyFill="1" applyBorder="1" applyAlignment="1" applyProtection="1">
      <alignment vertical="center" wrapText="1"/>
      <protection hidden="1"/>
    </xf>
    <xf numFmtId="0" fontId="12" fillId="2" borderId="1" xfId="0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justify" vertical="center" wrapText="1"/>
      <protection hidden="1"/>
    </xf>
    <xf numFmtId="0" fontId="15" fillId="0" borderId="1" xfId="0" applyFont="1" applyBorder="1" applyAlignment="1" applyProtection="1">
      <alignment horizontal="justify" vertical="center" wrapText="1"/>
      <protection hidden="1"/>
    </xf>
    <xf numFmtId="0" fontId="15" fillId="0" borderId="4" xfId="0" applyFont="1" applyBorder="1" applyAlignment="1" applyProtection="1">
      <alignment horizontal="justify" vertical="center" wrapText="1"/>
      <protection hidden="1"/>
    </xf>
    <xf numFmtId="0" fontId="15" fillId="0" borderId="6" xfId="0" applyFont="1" applyBorder="1" applyAlignment="1" applyProtection="1">
      <alignment horizontal="justify" vertical="center" wrapText="1"/>
      <protection hidden="1"/>
    </xf>
    <xf numFmtId="0" fontId="0" fillId="0" borderId="16" xfId="0" applyBorder="1" applyAlignment="1" applyProtection="1">
      <alignment horizontal="justify" vertical="center" wrapText="1"/>
      <protection hidden="1"/>
    </xf>
    <xf numFmtId="0" fontId="0" fillId="0" borderId="16" xfId="0" applyBorder="1" applyAlignment="1" applyProtection="1">
      <protection hidden="1"/>
    </xf>
    <xf numFmtId="0" fontId="0" fillId="0" borderId="0" xfId="0" applyBorder="1" applyAlignment="1" applyProtection="1">
      <alignment horizontal="justify" vertical="center" wrapText="1"/>
      <protection hidden="1"/>
    </xf>
    <xf numFmtId="0" fontId="0" fillId="0" borderId="0" xfId="0" applyBorder="1" applyAlignment="1" applyProtection="1">
      <protection hidden="1"/>
    </xf>
    <xf numFmtId="0" fontId="0" fillId="0" borderId="11" xfId="0" applyBorder="1" applyAlignment="1" applyProtection="1">
      <alignment horizontal="justify" vertical="center" wrapText="1"/>
      <protection hidden="1"/>
    </xf>
    <xf numFmtId="0" fontId="0" fillId="0" borderId="11" xfId="0" applyBorder="1" applyAlignment="1" applyProtection="1">
      <protection hidden="1"/>
    </xf>
    <xf numFmtId="0" fontId="0" fillId="3" borderId="1" xfId="0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protection hidden="1"/>
    </xf>
    <xf numFmtId="0" fontId="4" fillId="2" borderId="8" xfId="0" applyFont="1" applyFill="1" applyBorder="1" applyAlignment="1" applyProtection="1">
      <protection hidden="1"/>
    </xf>
    <xf numFmtId="0" fontId="0" fillId="0" borderId="6" xfId="0" applyBorder="1" applyAlignment="1" applyProtection="1">
      <protection hidden="1"/>
    </xf>
    <xf numFmtId="0" fontId="0" fillId="0" borderId="5" xfId="0" applyBorder="1" applyAlignment="1" applyProtection="1">
      <protection hidden="1"/>
    </xf>
    <xf numFmtId="0" fontId="0" fillId="0" borderId="1" xfId="0" applyBorder="1" applyAlignment="1" applyProtection="1">
      <protection hidden="1"/>
    </xf>
    <xf numFmtId="0" fontId="14" fillId="0" borderId="0" xfId="0" applyFont="1" applyBorder="1" applyAlignment="1" applyProtection="1">
      <alignment horizontal="justify" vertical="center" wrapText="1"/>
      <protection hidden="1"/>
    </xf>
    <xf numFmtId="0" fontId="14" fillId="0" borderId="25" xfId="0" applyFont="1" applyBorder="1" applyAlignment="1" applyProtection="1">
      <alignment horizontal="justify" vertic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wrapText="1"/>
      <protection hidden="1"/>
    </xf>
    <xf numFmtId="0" fontId="0" fillId="0" borderId="3" xfId="0" applyBorder="1" applyAlignment="1" applyProtection="1">
      <protection hidden="1"/>
    </xf>
    <xf numFmtId="0" fontId="0" fillId="0" borderId="1" xfId="0" applyBorder="1" applyAlignment="1" applyProtection="1">
      <alignment wrapText="1"/>
      <protection hidden="1"/>
    </xf>
    <xf numFmtId="0" fontId="0" fillId="0" borderId="25" xfId="0" applyBorder="1" applyAlignment="1" applyProtection="1">
      <alignment horizontal="justify" vertical="center" wrapText="1"/>
      <protection hidden="1"/>
    </xf>
    <xf numFmtId="0" fontId="0" fillId="0" borderId="25" xfId="0" applyBorder="1" applyAlignment="1" applyProtection="1">
      <protection hidden="1"/>
    </xf>
    <xf numFmtId="0" fontId="14" fillId="0" borderId="11" xfId="0" applyFont="1" applyBorder="1" applyAlignment="1" applyProtection="1">
      <alignment horizontal="justify" vertical="center" wrapText="1"/>
      <protection hidden="1"/>
    </xf>
    <xf numFmtId="0" fontId="14" fillId="0" borderId="16" xfId="0" applyFont="1" applyBorder="1" applyAlignment="1" applyProtection="1">
      <alignment horizontal="justify" vertical="center" wrapText="1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0" fontId="0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wrapText="1"/>
      <protection hidden="1"/>
    </xf>
    <xf numFmtId="0" fontId="16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" fillId="0" borderId="5" xfId="0" applyFont="1" applyFill="1" applyBorder="1" applyAlignment="1" applyProtection="1">
      <alignment horizontal="left"/>
      <protection hidden="1"/>
    </xf>
    <xf numFmtId="0" fontId="1" fillId="0" borderId="1" xfId="0" applyFont="1" applyFill="1" applyBorder="1" applyAlignment="1" applyProtection="1">
      <alignment horizontal="left"/>
      <protection hidden="1"/>
    </xf>
    <xf numFmtId="0" fontId="0" fillId="0" borderId="1" xfId="0" applyFill="1" applyBorder="1" applyAlignment="1" applyProtection="1">
      <protection hidden="1"/>
    </xf>
    <xf numFmtId="0" fontId="0" fillId="0" borderId="6" xfId="0" applyFill="1" applyBorder="1" applyAlignment="1" applyProtection="1">
      <protection hidden="1"/>
    </xf>
    <xf numFmtId="0" fontId="0" fillId="0" borderId="0" xfId="0" applyAlignment="1" applyProtection="1">
      <alignment horizontal="justify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protection hidden="1"/>
    </xf>
    <xf numFmtId="0" fontId="2" fillId="0" borderId="0" xfId="0" applyFont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314325</xdr:colOff>
      <xdr:row>5</xdr:row>
      <xdr:rowOff>161925</xdr:rowOff>
    </xdr:from>
    <xdr:to>
      <xdr:col>23</xdr:col>
      <xdr:colOff>238125</xdr:colOff>
      <xdr:row>15</xdr:row>
      <xdr:rowOff>114300</xdr:rowOff>
    </xdr:to>
    <xdr:pic>
      <xdr:nvPicPr>
        <xdr:cNvPr id="17" name="Immagine 16" descr="C:\Users\Utente\Desktop\Immagine.jpg"/>
        <xdr:cNvPicPr/>
      </xdr:nvPicPr>
      <xdr:blipFill>
        <a:blip xmlns:r="http://schemas.openxmlformats.org/officeDocument/2006/relationships" r:embed="rId1" cstate="print"/>
        <a:srcRect r="50430"/>
        <a:stretch>
          <a:fillRect/>
        </a:stretch>
      </xdr:blipFill>
      <xdr:spPr bwMode="auto">
        <a:xfrm>
          <a:off x="10715625" y="7858125"/>
          <a:ext cx="3581400" cy="2343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314325</xdr:colOff>
      <xdr:row>17</xdr:row>
      <xdr:rowOff>95250</xdr:rowOff>
    </xdr:from>
    <xdr:to>
      <xdr:col>23</xdr:col>
      <xdr:colOff>233610</xdr:colOff>
      <xdr:row>29</xdr:row>
      <xdr:rowOff>152400</xdr:rowOff>
    </xdr:to>
    <xdr:pic>
      <xdr:nvPicPr>
        <xdr:cNvPr id="18" name="Immagine 17" descr="C:\Users\Utente\Desktop\Immagine.jpg"/>
        <xdr:cNvPicPr/>
      </xdr:nvPicPr>
      <xdr:blipFill>
        <a:blip xmlns:r="http://schemas.openxmlformats.org/officeDocument/2006/relationships" r:embed="rId1" cstate="print"/>
        <a:srcRect l="50493"/>
        <a:stretch>
          <a:fillRect/>
        </a:stretch>
      </xdr:blipFill>
      <xdr:spPr bwMode="auto">
        <a:xfrm>
          <a:off x="10715625" y="10296525"/>
          <a:ext cx="3576885" cy="2343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142874</xdr:colOff>
      <xdr:row>55</xdr:row>
      <xdr:rowOff>132848</xdr:rowOff>
    </xdr:from>
    <xdr:to>
      <xdr:col>22</xdr:col>
      <xdr:colOff>142705</xdr:colOff>
      <xdr:row>77</xdr:row>
      <xdr:rowOff>171449</xdr:rowOff>
    </xdr:to>
    <xdr:pic>
      <xdr:nvPicPr>
        <xdr:cNvPr id="19" name="Immagine 18" descr="C:\Users\Utente\Desktop\Immagine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24974" y="17963648"/>
          <a:ext cx="4267031" cy="4229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80</xdr:row>
      <xdr:rowOff>133350</xdr:rowOff>
    </xdr:from>
    <xdr:to>
      <xdr:col>14</xdr:col>
      <xdr:colOff>523875</xdr:colOff>
      <xdr:row>93</xdr:row>
      <xdr:rowOff>161925</xdr:rowOff>
    </xdr:to>
    <xdr:pic>
      <xdr:nvPicPr>
        <xdr:cNvPr id="20" name="Immagine 19"/>
        <xdr:cNvPicPr/>
      </xdr:nvPicPr>
      <xdr:blipFill>
        <a:blip xmlns:r="http://schemas.openxmlformats.org/officeDocument/2006/relationships" r:embed="rId3" cstate="print"/>
        <a:srcRect l="1183" t="2862" r="1381" b="3049"/>
        <a:stretch>
          <a:fillRect/>
        </a:stretch>
      </xdr:blipFill>
      <xdr:spPr bwMode="auto">
        <a:xfrm>
          <a:off x="4391025" y="22736175"/>
          <a:ext cx="4705350" cy="2505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561975</xdr:colOff>
      <xdr:row>80</xdr:row>
      <xdr:rowOff>49044</xdr:rowOff>
    </xdr:from>
    <xdr:to>
      <xdr:col>22</xdr:col>
      <xdr:colOff>504825</xdr:colOff>
      <xdr:row>99</xdr:row>
      <xdr:rowOff>19050</xdr:rowOff>
    </xdr:to>
    <xdr:pic>
      <xdr:nvPicPr>
        <xdr:cNvPr id="21" name="Immagine 20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134475" y="22651869"/>
          <a:ext cx="4819650" cy="3646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14</xdr:row>
      <xdr:rowOff>0</xdr:rowOff>
    </xdr:from>
    <xdr:to>
      <xdr:col>7</xdr:col>
      <xdr:colOff>187750</xdr:colOff>
      <xdr:row>34</xdr:row>
      <xdr:rowOff>133350</xdr:rowOff>
    </xdr:to>
    <xdr:pic>
      <xdr:nvPicPr>
        <xdr:cNvPr id="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 l="12262" t="20000" r="45000" b="8095"/>
        <a:stretch>
          <a:fillRect/>
        </a:stretch>
      </xdr:blipFill>
      <xdr:spPr bwMode="auto">
        <a:xfrm>
          <a:off x="704850" y="4267200"/>
          <a:ext cx="3750100" cy="3943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C1" sqref="A1:I20"/>
    </sheetView>
  </sheetViews>
  <sheetFormatPr defaultRowHeight="15" x14ac:dyDescent="0.25"/>
  <cols>
    <col min="1" max="16384" width="9.140625" style="1"/>
  </cols>
  <sheetData>
    <row r="1" spans="1:9" x14ac:dyDescent="0.25">
      <c r="A1" s="67"/>
      <c r="B1" s="67"/>
      <c r="C1" s="130" t="s">
        <v>108</v>
      </c>
      <c r="D1" s="130"/>
      <c r="E1" s="130"/>
      <c r="F1" s="130"/>
      <c r="G1" s="130"/>
      <c r="H1" s="67"/>
      <c r="I1" s="67"/>
    </row>
    <row r="2" spans="1:9" x14ac:dyDescent="0.25">
      <c r="A2" s="67"/>
      <c r="B2" s="67"/>
      <c r="C2" s="130"/>
      <c r="D2" s="130"/>
      <c r="E2" s="130"/>
      <c r="F2" s="130"/>
      <c r="G2" s="130"/>
      <c r="H2" s="67"/>
      <c r="I2" s="67"/>
    </row>
    <row r="3" spans="1:9" x14ac:dyDescent="0.25">
      <c r="A3" s="67"/>
      <c r="B3" s="67"/>
      <c r="C3" s="130"/>
      <c r="D3" s="130"/>
      <c r="E3" s="130"/>
      <c r="F3" s="130"/>
      <c r="G3" s="130"/>
      <c r="H3" s="67"/>
      <c r="I3" s="67"/>
    </row>
    <row r="4" spans="1:9" x14ac:dyDescent="0.25">
      <c r="A4" s="67"/>
      <c r="B4" s="67"/>
      <c r="C4" s="130"/>
      <c r="D4" s="130"/>
      <c r="E4" s="130"/>
      <c r="F4" s="130"/>
      <c r="G4" s="130"/>
      <c r="H4" s="67"/>
      <c r="I4" s="67"/>
    </row>
    <row r="5" spans="1:9" x14ac:dyDescent="0.25">
      <c r="A5" s="67"/>
      <c r="B5" s="67"/>
      <c r="C5" s="67"/>
      <c r="D5" s="67"/>
      <c r="E5" s="67"/>
      <c r="F5" s="67"/>
      <c r="G5" s="67"/>
      <c r="H5" s="67"/>
      <c r="I5" s="67"/>
    </row>
    <row r="6" spans="1:9" x14ac:dyDescent="0.25">
      <c r="A6" s="70" t="s">
        <v>0</v>
      </c>
      <c r="B6" s="70"/>
      <c r="C6" s="70"/>
      <c r="D6" s="70"/>
      <c r="E6" s="70"/>
      <c r="F6" s="70"/>
      <c r="G6" s="70"/>
      <c r="H6" s="70"/>
      <c r="I6" s="70"/>
    </row>
    <row r="7" spans="1:9" x14ac:dyDescent="0.25">
      <c r="A7" s="70" t="s">
        <v>2</v>
      </c>
      <c r="B7" s="70"/>
      <c r="C7" s="70"/>
      <c r="D7" s="70"/>
      <c r="E7" s="70"/>
      <c r="F7" s="70"/>
      <c r="G7" s="70"/>
      <c r="H7" s="70"/>
      <c r="I7" s="70"/>
    </row>
    <row r="8" spans="1:9" x14ac:dyDescent="0.25">
      <c r="A8" s="70" t="s">
        <v>4</v>
      </c>
      <c r="B8" s="70"/>
      <c r="C8" s="70"/>
      <c r="D8" s="70"/>
      <c r="E8" s="70"/>
      <c r="F8" s="70"/>
      <c r="G8" s="70"/>
      <c r="H8" s="70"/>
      <c r="I8" s="70"/>
    </row>
    <row r="9" spans="1:9" x14ac:dyDescent="0.25">
      <c r="A9" s="67"/>
      <c r="B9" s="67"/>
      <c r="C9" s="67"/>
      <c r="D9" s="67"/>
      <c r="E9" s="67"/>
      <c r="F9" s="67"/>
      <c r="G9" s="67"/>
      <c r="H9" s="67"/>
      <c r="I9" s="67"/>
    </row>
    <row r="10" spans="1:9" x14ac:dyDescent="0.25">
      <c r="A10" s="71" t="s">
        <v>106</v>
      </c>
      <c r="B10" s="71"/>
      <c r="C10" s="71"/>
      <c r="D10" s="71"/>
      <c r="E10" s="71"/>
      <c r="F10" s="71"/>
      <c r="G10" s="71"/>
      <c r="H10" s="71"/>
      <c r="I10" s="71"/>
    </row>
    <row r="11" spans="1:9" x14ac:dyDescent="0.25">
      <c r="A11" s="67"/>
      <c r="B11" s="68"/>
      <c r="C11" s="67"/>
      <c r="D11" s="67"/>
      <c r="E11" s="67"/>
      <c r="F11" s="67"/>
      <c r="G11" s="67"/>
      <c r="H11" s="67"/>
      <c r="I11" s="67"/>
    </row>
    <row r="12" spans="1:9" x14ac:dyDescent="0.25">
      <c r="A12" s="69" t="s">
        <v>107</v>
      </c>
      <c r="B12" s="69"/>
      <c r="C12" s="69"/>
      <c r="D12" s="69"/>
      <c r="E12" s="69"/>
      <c r="F12" s="69"/>
      <c r="G12" s="69"/>
      <c r="H12" s="69"/>
      <c r="I12" s="69"/>
    </row>
    <row r="13" spans="1:9" ht="15" customHeight="1" x14ac:dyDescent="0.25">
      <c r="A13" s="69"/>
      <c r="B13" s="69"/>
      <c r="C13" s="69"/>
      <c r="D13" s="69"/>
      <c r="E13" s="69"/>
      <c r="F13" s="69"/>
      <c r="G13" s="69"/>
      <c r="H13" s="69"/>
      <c r="I13" s="69"/>
    </row>
    <row r="14" spans="1:9" ht="15" customHeight="1" x14ac:dyDescent="0.25">
      <c r="A14" s="69"/>
      <c r="B14" s="69"/>
      <c r="C14" s="69"/>
      <c r="D14" s="69"/>
      <c r="E14" s="69"/>
      <c r="F14" s="69"/>
      <c r="G14" s="69"/>
      <c r="H14" s="69"/>
      <c r="I14" s="69"/>
    </row>
    <row r="15" spans="1:9" ht="15" customHeight="1" x14ac:dyDescent="0.25">
      <c r="A15" s="69"/>
      <c r="B15" s="69"/>
      <c r="C15" s="69"/>
      <c r="D15" s="69"/>
      <c r="E15" s="69"/>
      <c r="F15" s="69"/>
      <c r="G15" s="69"/>
      <c r="H15" s="69"/>
      <c r="I15" s="69"/>
    </row>
    <row r="16" spans="1:9" ht="15" customHeight="1" x14ac:dyDescent="0.25">
      <c r="A16" s="69"/>
      <c r="B16" s="69"/>
      <c r="C16" s="69"/>
      <c r="D16" s="69"/>
      <c r="E16" s="69"/>
      <c r="F16" s="69"/>
      <c r="G16" s="69"/>
      <c r="H16" s="69"/>
      <c r="I16" s="69"/>
    </row>
    <row r="17" spans="1:9" x14ac:dyDescent="0.25">
      <c r="A17" s="69"/>
      <c r="B17" s="69"/>
      <c r="C17" s="69"/>
      <c r="D17" s="69"/>
      <c r="E17" s="69"/>
      <c r="F17" s="69"/>
      <c r="G17" s="69"/>
      <c r="H17" s="69"/>
      <c r="I17" s="69"/>
    </row>
    <row r="18" spans="1:9" x14ac:dyDescent="0.25">
      <c r="A18" s="69"/>
      <c r="B18" s="69"/>
      <c r="C18" s="69"/>
      <c r="D18" s="69"/>
      <c r="E18" s="69"/>
      <c r="F18" s="69"/>
      <c r="G18" s="69"/>
      <c r="H18" s="69"/>
      <c r="I18" s="69"/>
    </row>
    <row r="19" spans="1:9" x14ac:dyDescent="0.25">
      <c r="A19" s="69"/>
      <c r="B19" s="69"/>
      <c r="C19" s="69"/>
      <c r="D19" s="69"/>
      <c r="E19" s="69"/>
      <c r="F19" s="69"/>
      <c r="G19" s="69"/>
      <c r="H19" s="69"/>
      <c r="I19" s="69"/>
    </row>
    <row r="20" spans="1:9" x14ac:dyDescent="0.25">
      <c r="A20" s="69"/>
      <c r="B20" s="69"/>
      <c r="C20" s="69"/>
      <c r="D20" s="69"/>
      <c r="E20" s="69"/>
      <c r="F20" s="69"/>
      <c r="G20" s="69"/>
      <c r="H20" s="69"/>
      <c r="I20" s="69"/>
    </row>
  </sheetData>
  <sheetProtection password="CF53" sheet="1" objects="1" scenarios="1" selectLockedCells="1"/>
  <mergeCells count="6">
    <mergeCell ref="A12:I20"/>
    <mergeCell ref="C1:G4"/>
    <mergeCell ref="A6:I6"/>
    <mergeCell ref="A7:I7"/>
    <mergeCell ref="A8:I8"/>
    <mergeCell ref="A10:I1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19"/>
  <sheetViews>
    <sheetView workbookViewId="0">
      <selection activeCell="N9" sqref="N9"/>
    </sheetView>
  </sheetViews>
  <sheetFormatPr defaultRowHeight="15" x14ac:dyDescent="0.25"/>
  <cols>
    <col min="1" max="16384" width="9.140625" style="1"/>
  </cols>
  <sheetData>
    <row r="1" spans="1:25" ht="1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X1" s="5"/>
      <c r="Y1" s="5"/>
    </row>
    <row r="2" spans="1:25" ht="15" customHeight="1" x14ac:dyDescent="0.25">
      <c r="A2" s="6" t="s">
        <v>102</v>
      </c>
      <c r="B2" s="5"/>
      <c r="C2" s="5"/>
      <c r="D2" s="5"/>
      <c r="E2" s="5"/>
      <c r="F2" s="5"/>
      <c r="G2" s="5"/>
      <c r="H2" s="5"/>
      <c r="I2" s="5"/>
      <c r="J2" s="5"/>
      <c r="M2" s="5"/>
      <c r="N2" s="5"/>
      <c r="O2" s="5"/>
      <c r="X2" s="5"/>
      <c r="Y2" s="5"/>
    </row>
    <row r="3" spans="1:25" ht="15" customHeight="1" x14ac:dyDescent="0.25">
      <c r="A3" s="5"/>
      <c r="B3" s="5"/>
      <c r="C3" s="5"/>
      <c r="D3" s="5"/>
      <c r="E3" s="7"/>
      <c r="F3" s="5" t="s">
        <v>1</v>
      </c>
      <c r="G3" s="5"/>
      <c r="H3" s="5"/>
      <c r="I3" s="5"/>
      <c r="J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x14ac:dyDescent="0.25">
      <c r="A4" s="5"/>
      <c r="B4" s="5"/>
      <c r="C4" s="5"/>
      <c r="D4" s="5"/>
      <c r="E4" s="8"/>
      <c r="F4" s="5" t="s">
        <v>3</v>
      </c>
      <c r="G4" s="5"/>
      <c r="H4" s="5"/>
      <c r="I4" s="5"/>
      <c r="J4" s="5"/>
      <c r="K4" s="5"/>
      <c r="L4" s="5"/>
      <c r="M4" s="5"/>
      <c r="N4" s="5"/>
      <c r="O4" s="5"/>
      <c r="X4" s="5"/>
      <c r="Y4" s="5"/>
    </row>
    <row r="5" spans="1:25" x14ac:dyDescent="0.25">
      <c r="A5" s="66" t="s">
        <v>5</v>
      </c>
      <c r="B5" s="65"/>
      <c r="C5" s="6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X5" s="5"/>
      <c r="Y5" s="5"/>
    </row>
    <row r="6" spans="1:25" ht="15.75" thickBo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8" x14ac:dyDescent="0.25">
      <c r="A7" s="5"/>
      <c r="B7" s="127" t="s">
        <v>6</v>
      </c>
      <c r="C7" s="128"/>
      <c r="D7" s="128"/>
      <c r="E7" s="128"/>
      <c r="F7" s="128"/>
      <c r="G7" s="110"/>
      <c r="H7" s="129"/>
      <c r="I7" s="5"/>
      <c r="J7" s="78" t="s">
        <v>7</v>
      </c>
      <c r="K7" s="78"/>
      <c r="L7" s="78"/>
      <c r="M7" s="78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x14ac:dyDescent="0.25">
      <c r="A8" s="5"/>
      <c r="B8" s="122" t="s">
        <v>8</v>
      </c>
      <c r="C8" s="123"/>
      <c r="D8" s="123"/>
      <c r="E8" s="123"/>
      <c r="F8" s="123"/>
      <c r="G8" s="124"/>
      <c r="H8" s="125"/>
      <c r="I8" s="5"/>
      <c r="J8" s="126" t="s">
        <v>9</v>
      </c>
      <c r="K8" s="126"/>
      <c r="L8" s="126"/>
      <c r="M8" s="126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8.75" x14ac:dyDescent="0.35">
      <c r="A9" s="5"/>
      <c r="B9" s="101" t="s">
        <v>10</v>
      </c>
      <c r="C9" s="102"/>
      <c r="D9" s="97" t="s">
        <v>59</v>
      </c>
      <c r="E9" s="97"/>
      <c r="F9" s="9" t="s">
        <v>11</v>
      </c>
      <c r="G9" s="10">
        <f>IF(D9="II",0.85*(1+(MAX(200,D10)/481)^2),IF(D9="III",0.51*(1+(MAX(200,D10)/481)^2),IF(D9="I mediterranea",1.35*(1+(MAX(200,D10)/602)^2),1.39*(1+(MAX(200,D10)/728)^2))))</f>
        <v>0.59817389274769739</v>
      </c>
      <c r="H9" s="11" t="s">
        <v>12</v>
      </c>
      <c r="I9" s="5"/>
      <c r="J9" s="78" t="s">
        <v>13</v>
      </c>
      <c r="K9" s="78"/>
      <c r="L9" s="78"/>
      <c r="M9" s="78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8" x14ac:dyDescent="0.35">
      <c r="A10" s="5"/>
      <c r="B10" s="101" t="s">
        <v>14</v>
      </c>
      <c r="C10" s="102"/>
      <c r="D10" s="97">
        <v>200</v>
      </c>
      <c r="E10" s="97"/>
      <c r="F10" s="12" t="s">
        <v>15</v>
      </c>
      <c r="G10" s="2">
        <v>1</v>
      </c>
      <c r="H10" s="100"/>
      <c r="I10" s="5"/>
      <c r="J10" s="78" t="s">
        <v>16</v>
      </c>
      <c r="K10" s="78"/>
      <c r="L10" s="78"/>
      <c r="M10" s="78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8" x14ac:dyDescent="0.35">
      <c r="A11" s="5"/>
      <c r="B11" s="101" t="s">
        <v>17</v>
      </c>
      <c r="C11" s="102"/>
      <c r="D11" s="97" t="s">
        <v>103</v>
      </c>
      <c r="E11" s="97"/>
      <c r="F11" s="12" t="s">
        <v>18</v>
      </c>
      <c r="G11" s="13">
        <f>IF(D11="Normale",1,IF(D11="Riparata",1.1,0.9))</f>
        <v>1</v>
      </c>
      <c r="H11" s="100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8" x14ac:dyDescent="0.35">
      <c r="A12" s="5"/>
      <c r="B12" s="101" t="s">
        <v>19</v>
      </c>
      <c r="C12" s="102"/>
      <c r="D12" s="97">
        <v>30</v>
      </c>
      <c r="E12" s="97"/>
      <c r="F12" s="14" t="s">
        <v>20</v>
      </c>
      <c r="G12" s="10">
        <f>IF(D12&lt;30,0.8,IF(D12&gt;60,0,(0.8*(60-D12)/30)))</f>
        <v>0.8</v>
      </c>
      <c r="H12" s="100"/>
      <c r="I12" s="5"/>
      <c r="J12" s="86" t="s">
        <v>21</v>
      </c>
      <c r="K12" s="86"/>
      <c r="L12" s="63">
        <v>0.83</v>
      </c>
      <c r="M12" s="15" t="s">
        <v>22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9.5" thickBot="1" x14ac:dyDescent="0.4">
      <c r="A13" s="5"/>
      <c r="B13" s="98" t="s">
        <v>23</v>
      </c>
      <c r="C13" s="99"/>
      <c r="D13" s="99"/>
      <c r="E13" s="99"/>
      <c r="F13" s="99"/>
      <c r="G13" s="16">
        <f>(G9*G10*G11*G12)*100</f>
        <v>47.853911419815795</v>
      </c>
      <c r="H13" s="17" t="s">
        <v>24</v>
      </c>
      <c r="I13" s="5"/>
      <c r="J13" s="76" t="s">
        <v>25</v>
      </c>
      <c r="K13" s="76"/>
      <c r="L13" s="18">
        <f>G13*L12</f>
        <v>39.718746478447109</v>
      </c>
      <c r="M13" s="19" t="s">
        <v>26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x14ac:dyDescent="0.25">
      <c r="A15" s="5"/>
      <c r="B15" s="5"/>
      <c r="C15" s="5"/>
      <c r="D15" s="5"/>
      <c r="E15" s="5"/>
      <c r="F15" s="5"/>
      <c r="G15" s="5"/>
      <c r="H15" s="5"/>
      <c r="I15" s="20" t="s">
        <v>27</v>
      </c>
      <c r="J15" s="21"/>
      <c r="K15" s="21"/>
      <c r="L15" s="21"/>
      <c r="M15" s="21"/>
      <c r="N15" s="21"/>
      <c r="O15" s="21"/>
      <c r="P15" s="21"/>
      <c r="Q15" s="22"/>
      <c r="R15" s="5"/>
      <c r="S15" s="5"/>
      <c r="T15" s="5"/>
      <c r="U15" s="5"/>
      <c r="V15" s="5"/>
      <c r="W15" s="5"/>
      <c r="X15" s="5"/>
      <c r="Y15" s="5"/>
    </row>
    <row r="16" spans="1:25" x14ac:dyDescent="0.25">
      <c r="A16" s="5"/>
      <c r="B16" s="5"/>
      <c r="C16" s="5"/>
      <c r="D16" s="5"/>
      <c r="E16" s="5"/>
      <c r="F16" s="5"/>
      <c r="G16" s="5"/>
      <c r="H16" s="5"/>
      <c r="I16" s="23" t="s">
        <v>28</v>
      </c>
      <c r="J16" s="24"/>
      <c r="K16" s="24"/>
      <c r="L16" s="24"/>
      <c r="M16" s="24"/>
      <c r="N16" s="24"/>
      <c r="O16" s="24"/>
      <c r="P16" s="24"/>
      <c r="Q16" s="25"/>
      <c r="R16" s="5"/>
      <c r="S16" s="5"/>
      <c r="T16" s="5"/>
      <c r="U16" s="5"/>
      <c r="V16" s="5"/>
      <c r="W16" s="5"/>
      <c r="X16" s="5"/>
      <c r="Y16" s="5"/>
    </row>
    <row r="17" spans="1:25" x14ac:dyDescent="0.25">
      <c r="A17" s="5"/>
      <c r="B17" s="5"/>
      <c r="C17" s="5"/>
      <c r="D17" s="5"/>
      <c r="E17" s="5"/>
      <c r="F17" s="5"/>
      <c r="G17" s="5"/>
      <c r="H17" s="5"/>
      <c r="I17" s="26" t="s">
        <v>29</v>
      </c>
      <c r="J17" s="27"/>
      <c r="K17" s="27"/>
      <c r="L17" s="27"/>
      <c r="M17" s="27"/>
      <c r="N17" s="27"/>
      <c r="O17" s="27"/>
      <c r="P17" s="27"/>
      <c r="Q17" s="28"/>
      <c r="R17" s="5"/>
      <c r="S17" s="5"/>
      <c r="T17" s="5"/>
      <c r="U17" s="5"/>
      <c r="V17" s="5"/>
      <c r="W17" s="5"/>
      <c r="X17" s="5"/>
      <c r="Y17" s="5"/>
    </row>
    <row r="18" spans="1:25" x14ac:dyDescent="0.25">
      <c r="A18" s="5"/>
      <c r="B18" s="5"/>
      <c r="C18" s="5"/>
      <c r="D18" s="5"/>
      <c r="E18" s="5"/>
      <c r="F18" s="5"/>
      <c r="G18" s="5"/>
      <c r="H18" s="5"/>
      <c r="I18" s="20" t="s">
        <v>30</v>
      </c>
      <c r="J18" s="21"/>
      <c r="K18" s="21"/>
      <c r="L18" s="21"/>
      <c r="M18" s="21"/>
      <c r="N18" s="21"/>
      <c r="O18" s="21"/>
      <c r="P18" s="21"/>
      <c r="Q18" s="22"/>
      <c r="R18" s="5"/>
      <c r="S18" s="5"/>
      <c r="T18" s="5"/>
      <c r="U18" s="5"/>
      <c r="V18" s="5"/>
      <c r="W18" s="5"/>
      <c r="X18" s="5"/>
      <c r="Y18" s="5"/>
    </row>
    <row r="19" spans="1:25" x14ac:dyDescent="0.25">
      <c r="A19" s="5"/>
      <c r="B19" s="5"/>
      <c r="C19" s="5"/>
      <c r="D19" s="5"/>
      <c r="E19" s="5"/>
      <c r="F19" s="5"/>
      <c r="G19" s="5"/>
      <c r="H19" s="5"/>
      <c r="I19" s="23" t="s">
        <v>31</v>
      </c>
      <c r="J19" s="24"/>
      <c r="K19" s="24"/>
      <c r="L19" s="24"/>
      <c r="M19" s="24"/>
      <c r="N19" s="24"/>
      <c r="O19" s="24"/>
      <c r="P19" s="24"/>
      <c r="Q19" s="25"/>
      <c r="R19" s="5"/>
      <c r="S19" s="5"/>
      <c r="T19" s="5"/>
      <c r="U19" s="5"/>
      <c r="V19" s="5"/>
      <c r="W19" s="5"/>
      <c r="X19" s="5"/>
      <c r="Y19" s="5"/>
    </row>
    <row r="20" spans="1:25" x14ac:dyDescent="0.25">
      <c r="A20" s="5"/>
      <c r="B20" s="5"/>
      <c r="C20" s="5"/>
      <c r="D20" s="5"/>
      <c r="E20" s="5"/>
      <c r="F20" s="5"/>
      <c r="G20" s="5"/>
      <c r="H20" s="5"/>
      <c r="I20" s="26" t="s">
        <v>32</v>
      </c>
      <c r="J20" s="27"/>
      <c r="K20" s="27"/>
      <c r="L20" s="27"/>
      <c r="M20" s="27"/>
      <c r="N20" s="27"/>
      <c r="O20" s="27"/>
      <c r="P20" s="27"/>
      <c r="Q20" s="28"/>
      <c r="R20" s="5"/>
      <c r="S20" s="5"/>
      <c r="T20" s="5"/>
      <c r="U20" s="5"/>
      <c r="V20" s="5"/>
      <c r="W20" s="5"/>
      <c r="X20" s="5"/>
      <c r="Y20" s="5"/>
    </row>
    <row r="21" spans="1:25" x14ac:dyDescent="0.25">
      <c r="A21" s="5"/>
      <c r="B21" s="5"/>
      <c r="C21" s="5"/>
      <c r="D21" s="5"/>
      <c r="E21" s="5"/>
      <c r="F21" s="5"/>
      <c r="G21" s="5"/>
      <c r="H21" s="5"/>
      <c r="I21" s="20" t="s">
        <v>33</v>
      </c>
      <c r="J21" s="21"/>
      <c r="K21" s="21"/>
      <c r="L21" s="21"/>
      <c r="M21" s="21"/>
      <c r="N21" s="21"/>
      <c r="O21" s="21"/>
      <c r="P21" s="21"/>
      <c r="Q21" s="22"/>
      <c r="R21" s="5"/>
      <c r="S21" s="5"/>
      <c r="T21" s="5"/>
      <c r="U21" s="5"/>
      <c r="V21" s="5"/>
      <c r="W21" s="5"/>
      <c r="X21" s="5"/>
      <c r="Y21" s="5"/>
    </row>
    <row r="22" spans="1:25" x14ac:dyDescent="0.25">
      <c r="A22" s="5"/>
      <c r="B22" s="5"/>
      <c r="C22" s="5"/>
      <c r="D22" s="5"/>
      <c r="E22" s="5"/>
      <c r="F22" s="5"/>
      <c r="G22" s="5"/>
      <c r="H22" s="5"/>
      <c r="I22" s="23" t="s">
        <v>34</v>
      </c>
      <c r="J22" s="24"/>
      <c r="K22" s="24"/>
      <c r="L22" s="24"/>
      <c r="M22" s="24"/>
      <c r="N22" s="24"/>
      <c r="O22" s="24"/>
      <c r="P22" s="24"/>
      <c r="Q22" s="25"/>
      <c r="R22" s="5"/>
      <c r="S22" s="5"/>
      <c r="T22" s="5"/>
      <c r="U22" s="5"/>
      <c r="V22" s="5"/>
      <c r="W22" s="5"/>
      <c r="X22" s="5"/>
      <c r="Y22" s="5"/>
    </row>
    <row r="23" spans="1:25" x14ac:dyDescent="0.25">
      <c r="A23" s="5"/>
      <c r="B23" s="5"/>
      <c r="C23" s="5"/>
      <c r="D23" s="5"/>
      <c r="E23" s="5"/>
      <c r="F23" s="5"/>
      <c r="G23" s="5"/>
      <c r="H23" s="5"/>
      <c r="I23" s="23" t="s">
        <v>35</v>
      </c>
      <c r="J23" s="24"/>
      <c r="K23" s="24"/>
      <c r="L23" s="24"/>
      <c r="M23" s="24"/>
      <c r="N23" s="24"/>
      <c r="O23" s="24"/>
      <c r="P23" s="24"/>
      <c r="Q23" s="25"/>
      <c r="R23" s="5"/>
      <c r="S23" s="5"/>
      <c r="T23" s="5"/>
      <c r="U23" s="5"/>
      <c r="V23" s="5"/>
      <c r="W23" s="5"/>
      <c r="X23" s="5"/>
      <c r="Y23" s="5"/>
    </row>
    <row r="24" spans="1:25" x14ac:dyDescent="0.25">
      <c r="A24" s="5"/>
      <c r="B24" s="5"/>
      <c r="C24" s="5"/>
      <c r="D24" s="5"/>
      <c r="E24" s="5"/>
      <c r="F24" s="5"/>
      <c r="G24" s="5"/>
      <c r="H24" s="5"/>
      <c r="I24" s="26" t="s">
        <v>36</v>
      </c>
      <c r="J24" s="27"/>
      <c r="K24" s="27"/>
      <c r="L24" s="27"/>
      <c r="M24" s="27"/>
      <c r="N24" s="27"/>
      <c r="O24" s="27"/>
      <c r="P24" s="27"/>
      <c r="Q24" s="28"/>
      <c r="R24" s="5"/>
      <c r="S24" s="5"/>
      <c r="T24" s="5"/>
      <c r="U24" s="5"/>
      <c r="V24" s="5"/>
      <c r="W24" s="5"/>
      <c r="X24" s="5"/>
      <c r="Y24" s="5"/>
    </row>
    <row r="25" spans="1:25" x14ac:dyDescent="0.25">
      <c r="A25" s="5"/>
      <c r="B25" s="5"/>
      <c r="C25" s="5"/>
      <c r="D25" s="5"/>
      <c r="E25" s="5"/>
      <c r="F25" s="5"/>
      <c r="G25" s="5"/>
      <c r="H25" s="5"/>
      <c r="I25" s="20" t="s">
        <v>37</v>
      </c>
      <c r="J25" s="21"/>
      <c r="K25" s="21"/>
      <c r="L25" s="21"/>
      <c r="M25" s="21"/>
      <c r="N25" s="21"/>
      <c r="O25" s="21"/>
      <c r="P25" s="21"/>
      <c r="Q25" s="22"/>
      <c r="R25" s="5"/>
      <c r="S25" s="5"/>
      <c r="T25" s="5"/>
      <c r="U25" s="5"/>
      <c r="V25" s="5"/>
      <c r="W25" s="5"/>
      <c r="X25" s="5"/>
      <c r="Y25" s="5"/>
    </row>
    <row r="26" spans="1:25" x14ac:dyDescent="0.25">
      <c r="A26" s="5"/>
      <c r="B26" s="5"/>
      <c r="C26" s="5"/>
      <c r="D26" s="5"/>
      <c r="E26" s="5"/>
      <c r="F26" s="5"/>
      <c r="G26" s="5"/>
      <c r="H26" s="5"/>
      <c r="I26" s="23" t="s">
        <v>38</v>
      </c>
      <c r="J26" s="24"/>
      <c r="K26" s="24"/>
      <c r="L26" s="24"/>
      <c r="M26" s="24"/>
      <c r="N26" s="24"/>
      <c r="O26" s="24"/>
      <c r="P26" s="24"/>
      <c r="Q26" s="25"/>
      <c r="R26" s="5"/>
      <c r="S26" s="5"/>
      <c r="T26" s="5"/>
      <c r="U26" s="5"/>
      <c r="V26" s="5"/>
      <c r="W26" s="5"/>
      <c r="X26" s="5"/>
      <c r="Y26" s="5"/>
    </row>
    <row r="27" spans="1:25" x14ac:dyDescent="0.25">
      <c r="A27" s="5"/>
      <c r="B27" s="5"/>
      <c r="C27" s="5"/>
      <c r="D27" s="5"/>
      <c r="E27" s="5"/>
      <c r="F27" s="5"/>
      <c r="G27" s="5"/>
      <c r="H27" s="5"/>
      <c r="I27" s="23" t="s">
        <v>39</v>
      </c>
      <c r="J27" s="24"/>
      <c r="K27" s="24"/>
      <c r="L27" s="24"/>
      <c r="M27" s="24"/>
      <c r="N27" s="24"/>
      <c r="O27" s="24"/>
      <c r="P27" s="24"/>
      <c r="Q27" s="25"/>
      <c r="R27" s="5"/>
      <c r="S27" s="5"/>
      <c r="T27" s="5"/>
      <c r="U27" s="5"/>
      <c r="V27" s="5"/>
      <c r="W27" s="5"/>
      <c r="X27" s="5"/>
      <c r="Y27" s="5"/>
    </row>
    <row r="28" spans="1:25" x14ac:dyDescent="0.25">
      <c r="A28" s="5"/>
      <c r="B28" s="5"/>
      <c r="C28" s="5"/>
      <c r="D28" s="5"/>
      <c r="E28" s="5"/>
      <c r="F28" s="5"/>
      <c r="G28" s="5"/>
      <c r="H28" s="5"/>
      <c r="I28" s="23" t="s">
        <v>40</v>
      </c>
      <c r="J28" s="24"/>
      <c r="K28" s="24"/>
      <c r="L28" s="24"/>
      <c r="M28" s="24"/>
      <c r="N28" s="24"/>
      <c r="O28" s="24"/>
      <c r="P28" s="24"/>
      <c r="Q28" s="25"/>
      <c r="R28" s="5"/>
      <c r="S28" s="5"/>
      <c r="T28" s="5"/>
      <c r="U28" s="5"/>
      <c r="V28" s="5"/>
      <c r="W28" s="5"/>
      <c r="X28" s="5"/>
      <c r="Y28" s="5"/>
    </row>
    <row r="29" spans="1:25" x14ac:dyDescent="0.25">
      <c r="A29" s="5"/>
      <c r="B29" s="5"/>
      <c r="C29" s="5"/>
      <c r="D29" s="5"/>
      <c r="E29" s="5"/>
      <c r="F29" s="5"/>
      <c r="G29" s="5"/>
      <c r="H29" s="5"/>
      <c r="I29" s="23" t="s">
        <v>41</v>
      </c>
      <c r="J29" s="24"/>
      <c r="K29" s="24"/>
      <c r="L29" s="24"/>
      <c r="M29" s="24"/>
      <c r="N29" s="24"/>
      <c r="O29" s="24"/>
      <c r="P29" s="24"/>
      <c r="Q29" s="25"/>
      <c r="R29" s="5"/>
      <c r="S29" s="5"/>
      <c r="T29" s="5"/>
      <c r="U29" s="5"/>
      <c r="V29" s="5"/>
      <c r="W29" s="5"/>
      <c r="X29" s="5"/>
      <c r="Y29" s="5"/>
    </row>
    <row r="30" spans="1:25" x14ac:dyDescent="0.25">
      <c r="A30" s="5"/>
      <c r="B30" s="5"/>
      <c r="C30" s="5"/>
      <c r="D30" s="5"/>
      <c r="E30" s="5"/>
      <c r="F30" s="5"/>
      <c r="G30" s="5"/>
      <c r="H30" s="5"/>
      <c r="I30" s="26" t="s">
        <v>42</v>
      </c>
      <c r="J30" s="27"/>
      <c r="K30" s="27"/>
      <c r="L30" s="27"/>
      <c r="M30" s="27"/>
      <c r="N30" s="27"/>
      <c r="O30" s="27"/>
      <c r="P30" s="27"/>
      <c r="Q30" s="28"/>
      <c r="R30" s="5"/>
      <c r="S30" s="5"/>
      <c r="T30" s="5"/>
      <c r="U30" s="5"/>
      <c r="V30" s="5"/>
      <c r="W30" s="5"/>
      <c r="X30" s="5"/>
      <c r="Y30" s="5"/>
    </row>
    <row r="31" spans="1:2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x14ac:dyDescent="0.25">
      <c r="A38" s="66" t="s">
        <v>43</v>
      </c>
      <c r="B38" s="66"/>
      <c r="C38" s="6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5" customHeight="1" thickBot="1" x14ac:dyDescent="0.3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5" customHeight="1" x14ac:dyDescent="0.25">
      <c r="A40" s="29"/>
      <c r="B40" s="105" t="s">
        <v>10</v>
      </c>
      <c r="C40" s="107" t="s">
        <v>44</v>
      </c>
      <c r="D40" s="107"/>
      <c r="E40" s="107"/>
      <c r="F40" s="107" t="s">
        <v>45</v>
      </c>
      <c r="G40" s="109"/>
      <c r="H40" s="110"/>
      <c r="I40" s="87" t="s">
        <v>46</v>
      </c>
      <c r="J40" s="87" t="s">
        <v>47</v>
      </c>
      <c r="K40" s="87" t="s">
        <v>48</v>
      </c>
      <c r="L40" s="87" t="s">
        <v>49</v>
      </c>
      <c r="M40" s="87" t="s">
        <v>50</v>
      </c>
      <c r="N40" s="87" t="s">
        <v>51</v>
      </c>
      <c r="O40" s="89" t="s">
        <v>52</v>
      </c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5" customHeight="1" x14ac:dyDescent="0.25">
      <c r="A41" s="30"/>
      <c r="B41" s="106"/>
      <c r="C41" s="108"/>
      <c r="D41" s="108"/>
      <c r="E41" s="108"/>
      <c r="F41" s="108"/>
      <c r="G41" s="111"/>
      <c r="H41" s="102"/>
      <c r="I41" s="88"/>
      <c r="J41" s="88"/>
      <c r="K41" s="88"/>
      <c r="L41" s="88"/>
      <c r="M41" s="88"/>
      <c r="N41" s="88"/>
      <c r="O41" s="90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5" customHeight="1" x14ac:dyDescent="0.25">
      <c r="A42" s="29"/>
      <c r="B42" s="106"/>
      <c r="C42" s="108"/>
      <c r="D42" s="108"/>
      <c r="E42" s="108"/>
      <c r="F42" s="108"/>
      <c r="G42" s="111"/>
      <c r="H42" s="102"/>
      <c r="I42" s="88"/>
      <c r="J42" s="88"/>
      <c r="K42" s="88"/>
      <c r="L42" s="88"/>
      <c r="M42" s="88"/>
      <c r="N42" s="88"/>
      <c r="O42" s="90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5" customHeight="1" x14ac:dyDescent="0.25">
      <c r="A43" s="31"/>
      <c r="B43" s="32">
        <v>1</v>
      </c>
      <c r="C43" s="114" t="s">
        <v>53</v>
      </c>
      <c r="D43" s="114"/>
      <c r="E43" s="114"/>
      <c r="F43" s="95" t="s">
        <v>54</v>
      </c>
      <c r="G43" s="95"/>
      <c r="H43" s="96"/>
      <c r="I43" s="33" t="s">
        <v>55</v>
      </c>
      <c r="J43" s="33" t="s">
        <v>55</v>
      </c>
      <c r="K43" s="33" t="s">
        <v>56</v>
      </c>
      <c r="L43" s="33" t="s">
        <v>56</v>
      </c>
      <c r="M43" s="33" t="s">
        <v>57</v>
      </c>
      <c r="N43" s="33" t="s">
        <v>57</v>
      </c>
      <c r="O43" s="34" t="s">
        <v>57</v>
      </c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5" customHeight="1" x14ac:dyDescent="0.25">
      <c r="A44" s="29"/>
      <c r="B44" s="35"/>
      <c r="C44" s="103"/>
      <c r="D44" s="103"/>
      <c r="E44" s="103"/>
      <c r="F44" s="93" t="s">
        <v>58</v>
      </c>
      <c r="G44" s="93"/>
      <c r="H44" s="94"/>
      <c r="I44" s="31" t="s">
        <v>55</v>
      </c>
      <c r="J44" s="31" t="s">
        <v>55</v>
      </c>
      <c r="K44" s="31" t="s">
        <v>59</v>
      </c>
      <c r="L44" s="31" t="s">
        <v>59</v>
      </c>
      <c r="M44" s="31" t="s">
        <v>56</v>
      </c>
      <c r="N44" s="31" t="s">
        <v>56</v>
      </c>
      <c r="O44" s="36" t="s">
        <v>56</v>
      </c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5" customHeight="1" x14ac:dyDescent="0.25">
      <c r="A45" s="29"/>
      <c r="B45" s="35"/>
      <c r="C45" s="103"/>
      <c r="D45" s="103"/>
      <c r="E45" s="103"/>
      <c r="F45" s="93" t="s">
        <v>60</v>
      </c>
      <c r="G45" s="93"/>
      <c r="H45" s="94"/>
      <c r="I45" s="31" t="s">
        <v>55</v>
      </c>
      <c r="J45" s="31" t="s">
        <v>55</v>
      </c>
      <c r="K45" s="31" t="s">
        <v>61</v>
      </c>
      <c r="L45" s="31" t="s">
        <v>59</v>
      </c>
      <c r="M45" s="31" t="s">
        <v>59</v>
      </c>
      <c r="N45" s="31" t="s">
        <v>56</v>
      </c>
      <c r="O45" s="36" t="s">
        <v>56</v>
      </c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5" customHeight="1" x14ac:dyDescent="0.25">
      <c r="A46" s="29"/>
      <c r="B46" s="37"/>
      <c r="C46" s="115"/>
      <c r="D46" s="115"/>
      <c r="E46" s="115"/>
      <c r="F46" s="91" t="s">
        <v>62</v>
      </c>
      <c r="G46" s="91"/>
      <c r="H46" s="92"/>
      <c r="I46" s="38" t="s">
        <v>63</v>
      </c>
      <c r="J46" s="38" t="s">
        <v>63</v>
      </c>
      <c r="K46" s="38" t="s">
        <v>64</v>
      </c>
      <c r="L46" s="38" t="s">
        <v>61</v>
      </c>
      <c r="M46" s="38" t="s">
        <v>61</v>
      </c>
      <c r="N46" s="38" t="s">
        <v>59</v>
      </c>
      <c r="O46" s="39" t="s">
        <v>56</v>
      </c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5" customHeight="1" x14ac:dyDescent="0.25">
      <c r="A47" s="31"/>
      <c r="B47" s="32">
        <v>2</v>
      </c>
      <c r="C47" s="114" t="s">
        <v>65</v>
      </c>
      <c r="D47" s="114"/>
      <c r="E47" s="114"/>
      <c r="F47" s="95" t="s">
        <v>54</v>
      </c>
      <c r="G47" s="95"/>
      <c r="H47" s="96"/>
      <c r="I47" s="33" t="s">
        <v>55</v>
      </c>
      <c r="J47" s="33" t="s">
        <v>55</v>
      </c>
      <c r="K47" s="33" t="s">
        <v>56</v>
      </c>
      <c r="L47" s="33" t="s">
        <v>56</v>
      </c>
      <c r="M47" s="33" t="s">
        <v>57</v>
      </c>
      <c r="N47" s="33" t="s">
        <v>57</v>
      </c>
      <c r="O47" s="34" t="s">
        <v>57</v>
      </c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x14ac:dyDescent="0.25">
      <c r="A48" s="29"/>
      <c r="B48" s="35"/>
      <c r="C48" s="103"/>
      <c r="D48" s="103"/>
      <c r="E48" s="103"/>
      <c r="F48" s="93" t="s">
        <v>58</v>
      </c>
      <c r="G48" s="93"/>
      <c r="H48" s="94"/>
      <c r="I48" s="31" t="s">
        <v>55</v>
      </c>
      <c r="J48" s="31" t="s">
        <v>55</v>
      </c>
      <c r="K48" s="31" t="s">
        <v>59</v>
      </c>
      <c r="L48" s="31" t="s">
        <v>59</v>
      </c>
      <c r="M48" s="31" t="s">
        <v>56</v>
      </c>
      <c r="N48" s="31" t="s">
        <v>56</v>
      </c>
      <c r="O48" s="36" t="s">
        <v>56</v>
      </c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x14ac:dyDescent="0.25">
      <c r="A49" s="29"/>
      <c r="B49" s="35"/>
      <c r="C49" s="103"/>
      <c r="D49" s="103"/>
      <c r="E49" s="103"/>
      <c r="F49" s="93" t="s">
        <v>60</v>
      </c>
      <c r="G49" s="93"/>
      <c r="H49" s="94"/>
      <c r="I49" s="31" t="s">
        <v>55</v>
      </c>
      <c r="J49" s="31" t="s">
        <v>55</v>
      </c>
      <c r="K49" s="31" t="s">
        <v>61</v>
      </c>
      <c r="L49" s="31" t="s">
        <v>59</v>
      </c>
      <c r="M49" s="31" t="s">
        <v>59</v>
      </c>
      <c r="N49" s="31" t="s">
        <v>56</v>
      </c>
      <c r="O49" s="36" t="s">
        <v>56</v>
      </c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x14ac:dyDescent="0.25">
      <c r="A50" s="29"/>
      <c r="B50" s="37"/>
      <c r="C50" s="115"/>
      <c r="D50" s="115"/>
      <c r="E50" s="115"/>
      <c r="F50" s="91" t="s">
        <v>62</v>
      </c>
      <c r="G50" s="91"/>
      <c r="H50" s="38"/>
      <c r="I50" s="38" t="s">
        <v>63</v>
      </c>
      <c r="J50" s="38" t="s">
        <v>63</v>
      </c>
      <c r="K50" s="38" t="s">
        <v>64</v>
      </c>
      <c r="L50" s="38" t="s">
        <v>61</v>
      </c>
      <c r="M50" s="38" t="s">
        <v>61</v>
      </c>
      <c r="N50" s="38" t="s">
        <v>59</v>
      </c>
      <c r="O50" s="39" t="s">
        <v>59</v>
      </c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x14ac:dyDescent="0.25">
      <c r="A51" s="31"/>
      <c r="B51" s="32">
        <v>3</v>
      </c>
      <c r="C51" s="114" t="s">
        <v>66</v>
      </c>
      <c r="D51" s="114"/>
      <c r="E51" s="114"/>
      <c r="F51" s="95" t="s">
        <v>54</v>
      </c>
      <c r="G51" s="95"/>
      <c r="H51" s="96"/>
      <c r="I51" s="33" t="s">
        <v>55</v>
      </c>
      <c r="J51" s="33" t="s">
        <v>55</v>
      </c>
      <c r="K51" s="33" t="s">
        <v>56</v>
      </c>
      <c r="L51" s="33" t="s">
        <v>56</v>
      </c>
      <c r="M51" s="33" t="s">
        <v>57</v>
      </c>
      <c r="N51" s="33" t="s">
        <v>57</v>
      </c>
      <c r="O51" s="34" t="s">
        <v>57</v>
      </c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x14ac:dyDescent="0.25">
      <c r="A52" s="29"/>
      <c r="B52" s="35"/>
      <c r="C52" s="103"/>
      <c r="D52" s="103"/>
      <c r="E52" s="103"/>
      <c r="F52" s="93" t="s">
        <v>58</v>
      </c>
      <c r="G52" s="93"/>
      <c r="H52" s="94"/>
      <c r="I52" s="31" t="s">
        <v>55</v>
      </c>
      <c r="J52" s="31" t="s">
        <v>55</v>
      </c>
      <c r="K52" s="31" t="s">
        <v>59</v>
      </c>
      <c r="L52" s="31" t="s">
        <v>59</v>
      </c>
      <c r="M52" s="31" t="s">
        <v>56</v>
      </c>
      <c r="N52" s="31" t="s">
        <v>56</v>
      </c>
      <c r="O52" s="36" t="s">
        <v>56</v>
      </c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x14ac:dyDescent="0.25">
      <c r="A53" s="29"/>
      <c r="B53" s="35"/>
      <c r="C53" s="103"/>
      <c r="D53" s="103"/>
      <c r="E53" s="103"/>
      <c r="F53" s="93" t="s">
        <v>60</v>
      </c>
      <c r="G53" s="93"/>
      <c r="H53" s="94"/>
      <c r="I53" s="31" t="s">
        <v>55</v>
      </c>
      <c r="J53" s="31" t="s">
        <v>55</v>
      </c>
      <c r="K53" s="31" t="s">
        <v>61</v>
      </c>
      <c r="L53" s="31" t="s">
        <v>59</v>
      </c>
      <c r="M53" s="31" t="s">
        <v>59</v>
      </c>
      <c r="N53" s="31" t="s">
        <v>56</v>
      </c>
      <c r="O53" s="36" t="s">
        <v>56</v>
      </c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x14ac:dyDescent="0.25">
      <c r="A54" s="29"/>
      <c r="B54" s="37"/>
      <c r="C54" s="115"/>
      <c r="D54" s="115"/>
      <c r="E54" s="115"/>
      <c r="F54" s="91" t="s">
        <v>62</v>
      </c>
      <c r="G54" s="91"/>
      <c r="H54" s="92"/>
      <c r="I54" s="38" t="s">
        <v>63</v>
      </c>
      <c r="J54" s="38" t="s">
        <v>63</v>
      </c>
      <c r="K54" s="38" t="s">
        <v>64</v>
      </c>
      <c r="L54" s="38" t="s">
        <v>61</v>
      </c>
      <c r="M54" s="38" t="s">
        <v>61</v>
      </c>
      <c r="N54" s="38" t="s">
        <v>59</v>
      </c>
      <c r="O54" s="39" t="s">
        <v>59</v>
      </c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x14ac:dyDescent="0.25">
      <c r="A55" s="31"/>
      <c r="B55" s="32">
        <v>4</v>
      </c>
      <c r="C55" s="114" t="s">
        <v>67</v>
      </c>
      <c r="D55" s="114"/>
      <c r="E55" s="114"/>
      <c r="F55" s="95" t="s">
        <v>54</v>
      </c>
      <c r="G55" s="95"/>
      <c r="H55" s="96"/>
      <c r="I55" s="33" t="s">
        <v>55</v>
      </c>
      <c r="J55" s="33" t="s">
        <v>55</v>
      </c>
      <c r="K55" s="33" t="s">
        <v>56</v>
      </c>
      <c r="L55" s="33" t="s">
        <v>56</v>
      </c>
      <c r="M55" s="33" t="s">
        <v>57</v>
      </c>
      <c r="N55" s="33" t="s">
        <v>57</v>
      </c>
      <c r="O55" s="34" t="s">
        <v>57</v>
      </c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x14ac:dyDescent="0.25">
      <c r="A56" s="29"/>
      <c r="B56" s="35"/>
      <c r="C56" s="103"/>
      <c r="D56" s="103"/>
      <c r="E56" s="103"/>
      <c r="F56" s="93" t="s">
        <v>58</v>
      </c>
      <c r="G56" s="93"/>
      <c r="H56" s="94"/>
      <c r="I56" s="31" t="s">
        <v>55</v>
      </c>
      <c r="J56" s="31" t="s">
        <v>55</v>
      </c>
      <c r="K56" s="31" t="s">
        <v>59</v>
      </c>
      <c r="L56" s="31" t="s">
        <v>59</v>
      </c>
      <c r="M56" s="31" t="s">
        <v>56</v>
      </c>
      <c r="N56" s="31" t="s">
        <v>56</v>
      </c>
      <c r="O56" s="36" t="s">
        <v>56</v>
      </c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x14ac:dyDescent="0.25">
      <c r="A57" s="29"/>
      <c r="B57" s="40"/>
      <c r="C57" s="103"/>
      <c r="D57" s="103"/>
      <c r="E57" s="103"/>
      <c r="F57" s="93" t="s">
        <v>60</v>
      </c>
      <c r="G57" s="93"/>
      <c r="H57" s="94"/>
      <c r="I57" s="31" t="s">
        <v>55</v>
      </c>
      <c r="J57" s="31" t="s">
        <v>55</v>
      </c>
      <c r="K57" s="31" t="s">
        <v>61</v>
      </c>
      <c r="L57" s="31" t="s">
        <v>59</v>
      </c>
      <c r="M57" s="31" t="s">
        <v>59</v>
      </c>
      <c r="N57" s="31" t="s">
        <v>56</v>
      </c>
      <c r="O57" s="36" t="s">
        <v>56</v>
      </c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x14ac:dyDescent="0.25">
      <c r="A58" s="29"/>
      <c r="B58" s="41"/>
      <c r="C58" s="115"/>
      <c r="D58" s="115"/>
      <c r="E58" s="115"/>
      <c r="F58" s="91" t="s">
        <v>62</v>
      </c>
      <c r="G58" s="91"/>
      <c r="H58" s="92"/>
      <c r="I58" s="38" t="s">
        <v>63</v>
      </c>
      <c r="J58" s="38" t="s">
        <v>63</v>
      </c>
      <c r="K58" s="38" t="s">
        <v>64</v>
      </c>
      <c r="L58" s="38" t="s">
        <v>61</v>
      </c>
      <c r="M58" s="38" t="s">
        <v>61</v>
      </c>
      <c r="N58" s="38" t="s">
        <v>59</v>
      </c>
      <c r="O58" s="39" t="s">
        <v>59</v>
      </c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x14ac:dyDescent="0.25">
      <c r="A59" s="31"/>
      <c r="B59" s="32">
        <v>5</v>
      </c>
      <c r="C59" s="114" t="s">
        <v>68</v>
      </c>
      <c r="D59" s="114"/>
      <c r="E59" s="114"/>
      <c r="F59" s="95" t="s">
        <v>54</v>
      </c>
      <c r="G59" s="95"/>
      <c r="H59" s="96"/>
      <c r="I59" s="33" t="s">
        <v>55</v>
      </c>
      <c r="J59" s="33" t="s">
        <v>55</v>
      </c>
      <c r="K59" s="33" t="s">
        <v>56</v>
      </c>
      <c r="L59" s="33" t="s">
        <v>56</v>
      </c>
      <c r="M59" s="33" t="s">
        <v>57</v>
      </c>
      <c r="N59" s="33" t="s">
        <v>57</v>
      </c>
      <c r="O59" s="34" t="s">
        <v>57</v>
      </c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x14ac:dyDescent="0.25">
      <c r="A60" s="29"/>
      <c r="B60" s="40"/>
      <c r="C60" s="103"/>
      <c r="D60" s="103"/>
      <c r="E60" s="103"/>
      <c r="F60" s="93" t="s">
        <v>58</v>
      </c>
      <c r="G60" s="93"/>
      <c r="H60" s="94"/>
      <c r="I60" s="31" t="s">
        <v>55</v>
      </c>
      <c r="J60" s="31" t="s">
        <v>55</v>
      </c>
      <c r="K60" s="31" t="s">
        <v>59</v>
      </c>
      <c r="L60" s="31" t="s">
        <v>59</v>
      </c>
      <c r="M60" s="31" t="s">
        <v>56</v>
      </c>
      <c r="N60" s="31" t="s">
        <v>56</v>
      </c>
      <c r="O60" s="36" t="s">
        <v>56</v>
      </c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x14ac:dyDescent="0.25">
      <c r="A61" s="29"/>
      <c r="B61" s="40"/>
      <c r="C61" s="103"/>
      <c r="D61" s="103"/>
      <c r="E61" s="103"/>
      <c r="F61" s="93" t="s">
        <v>60</v>
      </c>
      <c r="G61" s="93"/>
      <c r="H61" s="94"/>
      <c r="I61" s="31" t="s">
        <v>55</v>
      </c>
      <c r="J61" s="31" t="s">
        <v>55</v>
      </c>
      <c r="K61" s="31" t="s">
        <v>59</v>
      </c>
      <c r="L61" s="31" t="s">
        <v>59</v>
      </c>
      <c r="M61" s="31" t="s">
        <v>59</v>
      </c>
      <c r="N61" s="31" t="s">
        <v>56</v>
      </c>
      <c r="O61" s="36" t="s">
        <v>56</v>
      </c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x14ac:dyDescent="0.25">
      <c r="A62" s="29"/>
      <c r="B62" s="41"/>
      <c r="C62" s="115"/>
      <c r="D62" s="115"/>
      <c r="E62" s="115"/>
      <c r="F62" s="91" t="s">
        <v>62</v>
      </c>
      <c r="G62" s="91"/>
      <c r="H62" s="92"/>
      <c r="I62" s="38" t="s">
        <v>63</v>
      </c>
      <c r="J62" s="38" t="s">
        <v>63</v>
      </c>
      <c r="K62" s="38" t="s">
        <v>64</v>
      </c>
      <c r="L62" s="38" t="s">
        <v>61</v>
      </c>
      <c r="M62" s="38" t="s">
        <v>61</v>
      </c>
      <c r="N62" s="38" t="s">
        <v>59</v>
      </c>
      <c r="O62" s="39" t="s">
        <v>59</v>
      </c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x14ac:dyDescent="0.25">
      <c r="A63" s="31"/>
      <c r="B63" s="32">
        <v>6</v>
      </c>
      <c r="C63" s="114" t="s">
        <v>69</v>
      </c>
      <c r="D63" s="114"/>
      <c r="E63" s="114"/>
      <c r="F63" s="95" t="s">
        <v>54</v>
      </c>
      <c r="G63" s="95"/>
      <c r="H63" s="96"/>
      <c r="I63" s="33" t="s">
        <v>55</v>
      </c>
      <c r="J63" s="33" t="s">
        <v>55</v>
      </c>
      <c r="K63" s="33" t="s">
        <v>59</v>
      </c>
      <c r="L63" s="33" t="s">
        <v>56</v>
      </c>
      <c r="M63" s="33" t="s">
        <v>57</v>
      </c>
      <c r="N63" s="33" t="s">
        <v>57</v>
      </c>
      <c r="O63" s="34" t="s">
        <v>57</v>
      </c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x14ac:dyDescent="0.25">
      <c r="A64" s="29"/>
      <c r="B64" s="40"/>
      <c r="C64" s="103"/>
      <c r="D64" s="103"/>
      <c r="E64" s="103"/>
      <c r="F64" s="93" t="s">
        <v>58</v>
      </c>
      <c r="G64" s="93"/>
      <c r="H64" s="94"/>
      <c r="I64" s="31" t="s">
        <v>55</v>
      </c>
      <c r="J64" s="31" t="s">
        <v>55</v>
      </c>
      <c r="K64" s="31" t="s">
        <v>64</v>
      </c>
      <c r="L64" s="31" t="s">
        <v>59</v>
      </c>
      <c r="M64" s="31" t="s">
        <v>56</v>
      </c>
      <c r="N64" s="31" t="s">
        <v>56</v>
      </c>
      <c r="O64" s="36" t="s">
        <v>56</v>
      </c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x14ac:dyDescent="0.25">
      <c r="A65" s="29"/>
      <c r="B65" s="40"/>
      <c r="C65" s="103"/>
      <c r="D65" s="103"/>
      <c r="E65" s="103"/>
      <c r="F65" s="93" t="s">
        <v>60</v>
      </c>
      <c r="G65" s="93"/>
      <c r="H65" s="94"/>
      <c r="I65" s="31" t="s">
        <v>55</v>
      </c>
      <c r="J65" s="31" t="s">
        <v>55</v>
      </c>
      <c r="K65" s="31" t="s">
        <v>64</v>
      </c>
      <c r="L65" s="31" t="s">
        <v>59</v>
      </c>
      <c r="M65" s="31" t="s">
        <v>59</v>
      </c>
      <c r="N65" s="31" t="s">
        <v>59</v>
      </c>
      <c r="O65" s="36" t="s">
        <v>56</v>
      </c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x14ac:dyDescent="0.25">
      <c r="A66" s="29"/>
      <c r="B66" s="41"/>
      <c r="C66" s="115"/>
      <c r="D66" s="115"/>
      <c r="E66" s="115"/>
      <c r="F66" s="91" t="s">
        <v>62</v>
      </c>
      <c r="G66" s="91"/>
      <c r="H66" s="92"/>
      <c r="I66" s="38" t="s">
        <v>63</v>
      </c>
      <c r="J66" s="38" t="s">
        <v>63</v>
      </c>
      <c r="K66" s="38" t="s">
        <v>63</v>
      </c>
      <c r="L66" s="38" t="s">
        <v>64</v>
      </c>
      <c r="M66" s="38" t="s">
        <v>64</v>
      </c>
      <c r="N66" s="38" t="s">
        <v>59</v>
      </c>
      <c r="O66" s="39" t="s">
        <v>59</v>
      </c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x14ac:dyDescent="0.25">
      <c r="A67" s="31"/>
      <c r="B67" s="32">
        <v>7</v>
      </c>
      <c r="C67" s="114" t="s">
        <v>70</v>
      </c>
      <c r="D67" s="114"/>
      <c r="E67" s="114"/>
      <c r="F67" s="95" t="s">
        <v>54</v>
      </c>
      <c r="G67" s="95"/>
      <c r="H67" s="96"/>
      <c r="I67" s="33" t="s">
        <v>55</v>
      </c>
      <c r="J67" s="33" t="s">
        <v>55</v>
      </c>
      <c r="K67" s="33" t="s">
        <v>56</v>
      </c>
      <c r="L67" s="33" t="s">
        <v>56</v>
      </c>
      <c r="M67" s="33" t="s">
        <v>56</v>
      </c>
      <c r="N67" s="33" t="s">
        <v>56</v>
      </c>
      <c r="O67" s="34" t="s">
        <v>56</v>
      </c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x14ac:dyDescent="0.25">
      <c r="A68" s="29"/>
      <c r="B68" s="40"/>
      <c r="C68" s="103"/>
      <c r="D68" s="103"/>
      <c r="E68" s="103"/>
      <c r="F68" s="93" t="s">
        <v>58</v>
      </c>
      <c r="G68" s="93"/>
      <c r="H68" s="94"/>
      <c r="I68" s="31" t="s">
        <v>55</v>
      </c>
      <c r="J68" s="31" t="s">
        <v>55</v>
      </c>
      <c r="K68" s="31" t="s">
        <v>56</v>
      </c>
      <c r="L68" s="31" t="s">
        <v>56</v>
      </c>
      <c r="M68" s="31" t="s">
        <v>56</v>
      </c>
      <c r="N68" s="31" t="s">
        <v>56</v>
      </c>
      <c r="O68" s="36" t="s">
        <v>56</v>
      </c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x14ac:dyDescent="0.25">
      <c r="A69" s="29"/>
      <c r="B69" s="40"/>
      <c r="C69" s="103"/>
      <c r="D69" s="103"/>
      <c r="E69" s="103"/>
      <c r="F69" s="93" t="s">
        <v>60</v>
      </c>
      <c r="G69" s="93"/>
      <c r="H69" s="94"/>
      <c r="I69" s="31" t="s">
        <v>55</v>
      </c>
      <c r="J69" s="31" t="s">
        <v>55</v>
      </c>
      <c r="K69" s="31" t="s">
        <v>59</v>
      </c>
      <c r="L69" s="31" t="s">
        <v>59</v>
      </c>
      <c r="M69" s="31" t="s">
        <v>59</v>
      </c>
      <c r="N69" s="31" t="s">
        <v>59</v>
      </c>
      <c r="O69" s="36" t="s">
        <v>59</v>
      </c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x14ac:dyDescent="0.25">
      <c r="A70" s="29"/>
      <c r="B70" s="41"/>
      <c r="C70" s="115"/>
      <c r="D70" s="115"/>
      <c r="E70" s="115"/>
      <c r="F70" s="91" t="s">
        <v>62</v>
      </c>
      <c r="G70" s="91"/>
      <c r="H70" s="92"/>
      <c r="I70" s="38" t="s">
        <v>63</v>
      </c>
      <c r="J70" s="38" t="s">
        <v>64</v>
      </c>
      <c r="K70" s="38" t="s">
        <v>59</v>
      </c>
      <c r="L70" s="38" t="s">
        <v>59</v>
      </c>
      <c r="M70" s="38" t="s">
        <v>59</v>
      </c>
      <c r="N70" s="38" t="s">
        <v>59</v>
      </c>
      <c r="O70" s="39" t="s">
        <v>59</v>
      </c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x14ac:dyDescent="0.25">
      <c r="A71" s="31"/>
      <c r="B71" s="32">
        <v>8</v>
      </c>
      <c r="C71" s="114" t="s">
        <v>71</v>
      </c>
      <c r="D71" s="114"/>
      <c r="E71" s="114"/>
      <c r="F71" s="95" t="s">
        <v>54</v>
      </c>
      <c r="G71" s="95"/>
      <c r="H71" s="96"/>
      <c r="I71" s="33" t="s">
        <v>55</v>
      </c>
      <c r="J71" s="33" t="s">
        <v>55</v>
      </c>
      <c r="K71" s="33" t="s">
        <v>56</v>
      </c>
      <c r="L71" s="33" t="s">
        <v>56</v>
      </c>
      <c r="M71" s="33" t="s">
        <v>56</v>
      </c>
      <c r="N71" s="33" t="s">
        <v>56</v>
      </c>
      <c r="O71" s="34" t="s">
        <v>56</v>
      </c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x14ac:dyDescent="0.25">
      <c r="A72" s="29"/>
      <c r="B72" s="40"/>
      <c r="C72" s="103"/>
      <c r="D72" s="103"/>
      <c r="E72" s="103"/>
      <c r="F72" s="93" t="s">
        <v>58</v>
      </c>
      <c r="G72" s="93"/>
      <c r="H72" s="94"/>
      <c r="I72" s="31" t="s">
        <v>55</v>
      </c>
      <c r="J72" s="31" t="s">
        <v>55</v>
      </c>
      <c r="K72" s="31" t="s">
        <v>56</v>
      </c>
      <c r="L72" s="31" t="s">
        <v>56</v>
      </c>
      <c r="M72" s="31" t="s">
        <v>56</v>
      </c>
      <c r="N72" s="31" t="s">
        <v>56</v>
      </c>
      <c r="O72" s="36" t="s">
        <v>56</v>
      </c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x14ac:dyDescent="0.25">
      <c r="A73" s="29"/>
      <c r="B73" s="40"/>
      <c r="C73" s="103"/>
      <c r="D73" s="103"/>
      <c r="E73" s="103"/>
      <c r="F73" s="93" t="s">
        <v>60</v>
      </c>
      <c r="G73" s="93"/>
      <c r="H73" s="94"/>
      <c r="I73" s="31" t="s">
        <v>55</v>
      </c>
      <c r="J73" s="31" t="s">
        <v>55</v>
      </c>
      <c r="K73" s="31" t="s">
        <v>59</v>
      </c>
      <c r="L73" s="31" t="s">
        <v>59</v>
      </c>
      <c r="M73" s="31" t="s">
        <v>59</v>
      </c>
      <c r="N73" s="31" t="s">
        <v>59</v>
      </c>
      <c r="O73" s="36" t="s">
        <v>59</v>
      </c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x14ac:dyDescent="0.25">
      <c r="A74" s="29"/>
      <c r="B74" s="41"/>
      <c r="C74" s="115"/>
      <c r="D74" s="115"/>
      <c r="E74" s="115"/>
      <c r="F74" s="91" t="s">
        <v>62</v>
      </c>
      <c r="G74" s="91"/>
      <c r="H74" s="92"/>
      <c r="I74" s="38" t="s">
        <v>63</v>
      </c>
      <c r="J74" s="38" t="s">
        <v>64</v>
      </c>
      <c r="K74" s="38" t="s">
        <v>64</v>
      </c>
      <c r="L74" s="38" t="s">
        <v>64</v>
      </c>
      <c r="M74" s="38" t="s">
        <v>64</v>
      </c>
      <c r="N74" s="38" t="s">
        <v>61</v>
      </c>
      <c r="O74" s="39" t="s">
        <v>61</v>
      </c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x14ac:dyDescent="0.25">
      <c r="A75" s="31"/>
      <c r="B75" s="35">
        <v>9</v>
      </c>
      <c r="C75" s="103" t="s">
        <v>72</v>
      </c>
      <c r="D75" s="103"/>
      <c r="E75" s="103"/>
      <c r="F75" s="93" t="s">
        <v>54</v>
      </c>
      <c r="G75" s="93"/>
      <c r="H75" s="94"/>
      <c r="I75" s="31" t="s">
        <v>55</v>
      </c>
      <c r="J75" s="31" t="s">
        <v>55</v>
      </c>
      <c r="K75" s="31" t="s">
        <v>63</v>
      </c>
      <c r="L75" s="31" t="s">
        <v>63</v>
      </c>
      <c r="M75" s="31" t="s">
        <v>63</v>
      </c>
      <c r="N75" s="31" t="s">
        <v>63</v>
      </c>
      <c r="O75" s="36" t="s">
        <v>63</v>
      </c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x14ac:dyDescent="0.25">
      <c r="A76" s="29"/>
      <c r="B76" s="40"/>
      <c r="C76" s="103"/>
      <c r="D76" s="103"/>
      <c r="E76" s="103"/>
      <c r="F76" s="93" t="s">
        <v>58</v>
      </c>
      <c r="G76" s="93"/>
      <c r="H76" s="94"/>
      <c r="I76" s="31" t="s">
        <v>55</v>
      </c>
      <c r="J76" s="31" t="s">
        <v>55</v>
      </c>
      <c r="K76" s="31" t="s">
        <v>63</v>
      </c>
      <c r="L76" s="31" t="s">
        <v>63</v>
      </c>
      <c r="M76" s="31" t="s">
        <v>63</v>
      </c>
      <c r="N76" s="31" t="s">
        <v>63</v>
      </c>
      <c r="O76" s="36" t="s">
        <v>63</v>
      </c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x14ac:dyDescent="0.25">
      <c r="A77" s="29"/>
      <c r="B77" s="40"/>
      <c r="C77" s="103"/>
      <c r="D77" s="103"/>
      <c r="E77" s="103"/>
      <c r="F77" s="93" t="s">
        <v>60</v>
      </c>
      <c r="G77" s="93"/>
      <c r="H77" s="94"/>
      <c r="I77" s="31" t="s">
        <v>55</v>
      </c>
      <c r="J77" s="31" t="s">
        <v>55</v>
      </c>
      <c r="K77" s="31" t="s">
        <v>63</v>
      </c>
      <c r="L77" s="31" t="s">
        <v>63</v>
      </c>
      <c r="M77" s="31" t="s">
        <v>63</v>
      </c>
      <c r="N77" s="31" t="s">
        <v>63</v>
      </c>
      <c r="O77" s="36" t="s">
        <v>63</v>
      </c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5.75" thickBot="1" x14ac:dyDescent="0.3">
      <c r="A78" s="29"/>
      <c r="B78" s="42"/>
      <c r="C78" s="104"/>
      <c r="D78" s="104"/>
      <c r="E78" s="104"/>
      <c r="F78" s="112" t="s">
        <v>62</v>
      </c>
      <c r="G78" s="112"/>
      <c r="H78" s="113"/>
      <c r="I78" s="43" t="s">
        <v>63</v>
      </c>
      <c r="J78" s="43" t="s">
        <v>63</v>
      </c>
      <c r="K78" s="43" t="s">
        <v>63</v>
      </c>
      <c r="L78" s="43" t="s">
        <v>63</v>
      </c>
      <c r="M78" s="43" t="s">
        <v>63</v>
      </c>
      <c r="N78" s="43" t="s">
        <v>63</v>
      </c>
      <c r="O78" s="44" t="s">
        <v>63</v>
      </c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x14ac:dyDescent="0.25">
      <c r="A81" s="120" t="s">
        <v>73</v>
      </c>
      <c r="B81" s="121"/>
      <c r="C81" s="121"/>
      <c r="D81" s="121"/>
      <c r="E81" s="121"/>
      <c r="F81" s="5"/>
      <c r="G81" s="45"/>
      <c r="H81" s="4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x14ac:dyDescent="0.25">
      <c r="A83" s="45"/>
      <c r="B83" s="84" t="s">
        <v>74</v>
      </c>
      <c r="C83" s="84"/>
      <c r="D83" s="84"/>
      <c r="E83" s="84"/>
      <c r="F83" s="45"/>
      <c r="G83" s="45"/>
      <c r="H83" s="45"/>
      <c r="I83" s="45"/>
      <c r="J83" s="45"/>
      <c r="K83" s="45"/>
      <c r="L83" s="4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x14ac:dyDescent="0.25">
      <c r="A84" s="5"/>
      <c r="B84" s="72" t="s">
        <v>75</v>
      </c>
      <c r="C84" s="73"/>
      <c r="D84" s="46" t="s">
        <v>76</v>
      </c>
      <c r="E84" s="3">
        <v>200</v>
      </c>
      <c r="F84" s="45"/>
      <c r="G84" s="5"/>
      <c r="H84" s="5"/>
      <c r="I84" s="5"/>
      <c r="J84" s="5"/>
      <c r="K84" s="45"/>
      <c r="L84" s="4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x14ac:dyDescent="0.25">
      <c r="A85" s="5"/>
      <c r="B85" s="72" t="s">
        <v>77</v>
      </c>
      <c r="C85" s="73"/>
      <c r="D85" s="46" t="s">
        <v>78</v>
      </c>
      <c r="E85" s="3">
        <v>2.5</v>
      </c>
      <c r="F85" s="45"/>
      <c r="G85" s="5"/>
      <c r="H85" s="5"/>
      <c r="I85" s="5"/>
      <c r="J85" s="5"/>
      <c r="K85" s="45"/>
      <c r="L85" s="4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x14ac:dyDescent="0.25">
      <c r="A86" s="5"/>
      <c r="B86" s="5"/>
      <c r="C86" s="5"/>
      <c r="D86" s="5"/>
      <c r="E86" s="5"/>
      <c r="F86" s="45"/>
      <c r="G86" s="5"/>
      <c r="H86" s="5"/>
      <c r="I86" s="5"/>
      <c r="J86" s="5"/>
      <c r="K86" s="45"/>
      <c r="L86" s="4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x14ac:dyDescent="0.25">
      <c r="A87" s="5"/>
      <c r="B87" s="84" t="s">
        <v>79</v>
      </c>
      <c r="C87" s="116"/>
      <c r="D87" s="116"/>
      <c r="E87" s="116"/>
      <c r="F87" s="116"/>
      <c r="G87" s="4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x14ac:dyDescent="0.25">
      <c r="A88" s="5"/>
      <c r="B88" s="108" t="s">
        <v>80</v>
      </c>
      <c r="C88" s="108"/>
      <c r="D88" s="47" t="s">
        <v>81</v>
      </c>
      <c r="E88" s="48" t="s">
        <v>82</v>
      </c>
      <c r="F88" s="48" t="s">
        <v>83</v>
      </c>
      <c r="G88" s="45"/>
      <c r="H88" s="45"/>
      <c r="I88" s="45"/>
      <c r="J88" s="45"/>
      <c r="K88" s="49"/>
      <c r="L88" s="49"/>
      <c r="M88" s="24"/>
      <c r="N88" s="24"/>
      <c r="O88" s="24"/>
      <c r="P88" s="24"/>
      <c r="Q88" s="5"/>
      <c r="R88" s="5"/>
      <c r="S88" s="5"/>
      <c r="T88" s="5"/>
      <c r="U88" s="5"/>
      <c r="V88" s="5"/>
      <c r="W88" s="5"/>
      <c r="X88" s="5"/>
      <c r="Y88" s="5"/>
    </row>
    <row r="89" spans="1:25" x14ac:dyDescent="0.25">
      <c r="A89" s="45"/>
      <c r="B89" s="117">
        <v>4</v>
      </c>
      <c r="C89" s="77"/>
      <c r="D89" s="50">
        <f>IF(OR($B89=1,$B89=2),25,IF($B89=3,27,IF(OR($B89=4,$B89=5,$B89=6),28,IF($B89=7,29,IF(OR($B89=8,$B89=9),31,"NO!")))))</f>
        <v>28</v>
      </c>
      <c r="E89" s="50">
        <f>IF(OR($B89=1,$B89=7),1000,IF(OR($B89=2,$B89=5),750,IF(OR($B89=3,$B89=4,$B89=6,$B89=9),500,IF($B89=8,1500,"NO!"))))</f>
        <v>500</v>
      </c>
      <c r="F89" s="51">
        <f>IF(OR($B89=1,$B89=8),0.012,IF(OR($B89=2,$B89=5,$B89=7),0.024,IF(OR($B89=3,$B89=4,$B89=6,$B89=9),0.03,"NO!")))</f>
        <v>0.03</v>
      </c>
      <c r="G89" s="45"/>
      <c r="H89" s="45"/>
      <c r="I89" s="45"/>
      <c r="J89" s="45"/>
      <c r="K89" s="49"/>
      <c r="L89" s="5"/>
      <c r="M89" s="5"/>
      <c r="N89" s="5"/>
      <c r="O89" s="5"/>
      <c r="P89" s="24"/>
      <c r="Q89" s="5"/>
      <c r="R89" s="5"/>
      <c r="S89" s="5"/>
      <c r="T89" s="5"/>
      <c r="U89" s="5"/>
      <c r="V89" s="5"/>
      <c r="W89" s="5"/>
      <c r="X89" s="5"/>
      <c r="Y89" s="5"/>
    </row>
    <row r="90" spans="1:25" x14ac:dyDescent="0.25">
      <c r="A90" s="45"/>
      <c r="B90" s="118" t="s">
        <v>84</v>
      </c>
      <c r="C90" s="119"/>
      <c r="D90" s="48" t="s">
        <v>85</v>
      </c>
      <c r="E90" s="48" t="s">
        <v>86</v>
      </c>
      <c r="F90" s="48" t="s">
        <v>87</v>
      </c>
      <c r="G90" s="5"/>
      <c r="H90" s="5"/>
      <c r="I90" s="5"/>
      <c r="J90" s="5"/>
      <c r="K90" s="5"/>
      <c r="L90" s="5"/>
      <c r="M90" s="5"/>
      <c r="N90" s="5"/>
      <c r="O90" s="5"/>
      <c r="P90" s="24"/>
      <c r="Q90" s="5"/>
      <c r="R90" s="5"/>
      <c r="S90" s="5"/>
      <c r="T90" s="5"/>
      <c r="U90" s="5"/>
      <c r="V90" s="5"/>
      <c r="W90" s="5"/>
      <c r="X90" s="5"/>
      <c r="Y90" s="5"/>
    </row>
    <row r="91" spans="1:25" x14ac:dyDescent="0.25">
      <c r="A91" s="45"/>
      <c r="B91" s="77" t="s">
        <v>64</v>
      </c>
      <c r="C91" s="77"/>
      <c r="D91" s="52">
        <f>IF($B91="I",0.17,IF($B91="II",0.19,IF($B91="III",0.2,IF($B91="IV",0.22,IF($B91="V",0.23,"NO!")))))</f>
        <v>0.19</v>
      </c>
      <c r="E91" s="52">
        <f>IF($B91="I",0.01,IF($B91="II",0.05,IF($B91="III",0.1,IF($B91="IV",0.3,IF($B91="V",0.7,"NO!")))))</f>
        <v>0.05</v>
      </c>
      <c r="F91" s="50">
        <f>IF($B91="I",2,IF($B91="II",4,IF($B91="III",5,IF($B91="IV",8,IF($B91="V",12,"NO!")))))</f>
        <v>4</v>
      </c>
      <c r="G91" s="5"/>
      <c r="H91" s="5"/>
      <c r="I91" s="5"/>
      <c r="J91" s="5"/>
      <c r="K91" s="5"/>
      <c r="L91" s="5"/>
      <c r="M91" s="5"/>
      <c r="N91" s="5"/>
      <c r="O91" s="5"/>
      <c r="P91" s="24"/>
      <c r="Q91" s="5"/>
      <c r="R91" s="5"/>
      <c r="S91" s="5"/>
      <c r="T91" s="5"/>
      <c r="U91" s="5"/>
      <c r="V91" s="5"/>
      <c r="W91" s="5"/>
      <c r="X91" s="5"/>
      <c r="Y91" s="5"/>
    </row>
    <row r="92" spans="1:25" x14ac:dyDescent="0.25">
      <c r="A92" s="4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24"/>
      <c r="P92" s="24"/>
      <c r="Q92" s="5"/>
      <c r="R92" s="5"/>
      <c r="S92" s="5"/>
      <c r="T92" s="5"/>
      <c r="U92" s="5"/>
      <c r="V92" s="5"/>
      <c r="W92" s="5"/>
      <c r="X92" s="5"/>
      <c r="Y92" s="5"/>
    </row>
    <row r="93" spans="1:25" x14ac:dyDescent="0.25">
      <c r="A93" s="45"/>
      <c r="B93" s="78" t="s">
        <v>88</v>
      </c>
      <c r="C93" s="79"/>
      <c r="D93" s="79"/>
      <c r="E93" s="79"/>
      <c r="F93" s="79"/>
      <c r="G93" s="79"/>
      <c r="H93" s="5"/>
      <c r="I93" s="5"/>
      <c r="J93" s="5"/>
      <c r="K93" s="5"/>
      <c r="L93" s="4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x14ac:dyDescent="0.25">
      <c r="A94" s="45"/>
      <c r="B94" s="5"/>
      <c r="C94" s="5"/>
      <c r="D94" s="5"/>
      <c r="E94" s="5"/>
      <c r="F94" s="5"/>
      <c r="G94" s="5"/>
      <c r="H94" s="5"/>
      <c r="I94" s="45"/>
      <c r="J94" s="45"/>
      <c r="K94" s="45"/>
      <c r="L94" s="4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x14ac:dyDescent="0.25">
      <c r="A95" s="45"/>
      <c r="B95" s="53" t="s">
        <v>89</v>
      </c>
      <c r="C95" s="53"/>
      <c r="D95" s="53"/>
      <c r="E95" s="54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x14ac:dyDescent="0.25">
      <c r="A96" s="45"/>
      <c r="B96" s="55" t="s">
        <v>90</v>
      </c>
      <c r="C96" s="56">
        <f>IF(E84&lt;=E89,D89,D89+F89*(E84-E89))</f>
        <v>28</v>
      </c>
      <c r="D96" s="57" t="s">
        <v>91</v>
      </c>
      <c r="E96" s="45"/>
      <c r="F96" s="45"/>
      <c r="G96" s="45"/>
      <c r="H96" s="45"/>
      <c r="I96" s="45"/>
      <c r="J96" s="45"/>
      <c r="K96" s="45"/>
      <c r="L96" s="4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7.25" x14ac:dyDescent="0.25">
      <c r="A97" s="45"/>
      <c r="B97" s="55" t="s">
        <v>92</v>
      </c>
      <c r="C97" s="58">
        <f>((C96^2)/1.6)/10</f>
        <v>49</v>
      </c>
      <c r="D97" s="12" t="s">
        <v>93</v>
      </c>
      <c r="E97" s="45"/>
      <c r="F97" s="5"/>
      <c r="G97" s="5"/>
      <c r="H97" s="5"/>
      <c r="I97" s="45"/>
      <c r="J97" s="45"/>
      <c r="K97" s="45"/>
      <c r="L97" s="4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x14ac:dyDescent="0.25">
      <c r="A98" s="45"/>
      <c r="B98" s="55" t="s">
        <v>94</v>
      </c>
      <c r="C98" s="58">
        <f>IF(E85&gt;=F91,(D91^2)*C99*LN(E85/E91)*(7+C99*LN(E85/E91)),(D91^2)*C99*LN(F91/E91)*(7+C99*LN(F91/E91)))</f>
        <v>1.8005360136964756</v>
      </c>
      <c r="D98" s="57" t="s">
        <v>55</v>
      </c>
      <c r="E98" s="45"/>
      <c r="F98" s="45"/>
      <c r="G98" s="45"/>
      <c r="H98" s="45"/>
      <c r="I98" s="45"/>
      <c r="J98" s="45"/>
      <c r="K98" s="45"/>
      <c r="L98" s="4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x14ac:dyDescent="0.25">
      <c r="A99" s="45"/>
      <c r="B99" s="55" t="s">
        <v>95</v>
      </c>
      <c r="C99" s="4">
        <v>1</v>
      </c>
      <c r="D99" s="57" t="s">
        <v>55</v>
      </c>
      <c r="E99" s="59"/>
      <c r="F99" s="60"/>
      <c r="G99" s="60"/>
      <c r="H99" s="45"/>
      <c r="I99" s="45"/>
      <c r="J99" s="45"/>
      <c r="K99" s="45"/>
      <c r="L99" s="4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8" x14ac:dyDescent="0.35">
      <c r="A100" s="5"/>
      <c r="B100" s="55" t="s">
        <v>96</v>
      </c>
      <c r="C100" s="4">
        <v>-1.2</v>
      </c>
      <c r="D100" s="57" t="s">
        <v>55</v>
      </c>
      <c r="E100" s="59"/>
      <c r="F100" s="80" t="s">
        <v>97</v>
      </c>
      <c r="G100" s="81"/>
      <c r="H100" s="45"/>
      <c r="I100" s="6" t="s">
        <v>104</v>
      </c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x14ac:dyDescent="0.25">
      <c r="A101" s="5"/>
      <c r="B101" s="55" t="s">
        <v>98</v>
      </c>
      <c r="C101" s="4">
        <v>1</v>
      </c>
      <c r="D101" s="57" t="s">
        <v>55</v>
      </c>
      <c r="E101" s="61"/>
      <c r="F101" s="60"/>
      <c r="G101" s="60"/>
      <c r="H101" s="4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x14ac:dyDescent="0.25">
      <c r="A102" s="5"/>
      <c r="B102" s="45"/>
      <c r="C102" s="45"/>
      <c r="D102" s="45"/>
      <c r="E102" s="45"/>
      <c r="F102" s="45"/>
      <c r="G102" s="45"/>
      <c r="H102" s="4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x14ac:dyDescent="0.25">
      <c r="A103" s="5"/>
      <c r="B103" s="82" t="s">
        <v>99</v>
      </c>
      <c r="C103" s="83"/>
      <c r="D103" s="83"/>
      <c r="E103" s="83"/>
      <c r="F103" s="83"/>
      <c r="G103" s="83"/>
      <c r="H103" s="83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x14ac:dyDescent="0.25">
      <c r="A105" s="5"/>
      <c r="B105" s="84" t="s">
        <v>100</v>
      </c>
      <c r="C105" s="84"/>
      <c r="D105" s="84"/>
      <c r="E105" s="84"/>
      <c r="F105" s="85"/>
      <c r="G105" s="5"/>
      <c r="H105" s="5"/>
      <c r="I105" s="86" t="s">
        <v>21</v>
      </c>
      <c r="J105" s="86"/>
      <c r="K105" s="63">
        <v>0.83</v>
      </c>
      <c r="L105" s="15" t="s">
        <v>22</v>
      </c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7.25" x14ac:dyDescent="0.25">
      <c r="A106" s="5"/>
      <c r="B106" s="72" t="s">
        <v>101</v>
      </c>
      <c r="C106" s="73"/>
      <c r="D106" s="62" t="s">
        <v>93</v>
      </c>
      <c r="E106" s="74">
        <f>C97*C98*C99*C100*C101</f>
        <v>-105.87151760535276</v>
      </c>
      <c r="F106" s="75"/>
      <c r="G106" s="5"/>
      <c r="H106" s="5"/>
      <c r="I106" s="76" t="s">
        <v>25</v>
      </c>
      <c r="J106" s="76"/>
      <c r="K106" s="18">
        <f>E106*K105</f>
        <v>-87.873359612442783</v>
      </c>
      <c r="L106" s="19" t="s">
        <v>26</v>
      </c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x14ac:dyDescent="0.25">
      <c r="B108" s="53" t="s">
        <v>89</v>
      </c>
      <c r="C108" s="53"/>
      <c r="D108" s="53"/>
      <c r="E108" s="54"/>
      <c r="F108" s="5"/>
      <c r="G108" s="5"/>
      <c r="H108" s="5"/>
      <c r="I108" s="5"/>
      <c r="J108" s="5"/>
      <c r="K108" s="5"/>
      <c r="L108" s="5"/>
    </row>
    <row r="109" spans="1:25" x14ac:dyDescent="0.25">
      <c r="B109" s="55" t="s">
        <v>90</v>
      </c>
      <c r="C109" s="56">
        <f>IF(E84&lt;=E89,D89,D89+F89*(E84-E89))</f>
        <v>28</v>
      </c>
      <c r="D109" s="57" t="s">
        <v>91</v>
      </c>
      <c r="E109" s="45"/>
      <c r="F109" s="45"/>
      <c r="G109" s="45"/>
      <c r="H109" s="45"/>
      <c r="I109" s="45"/>
      <c r="J109" s="45"/>
      <c r="K109" s="45"/>
      <c r="L109" s="45"/>
    </row>
    <row r="110" spans="1:25" ht="17.25" x14ac:dyDescent="0.25">
      <c r="B110" s="55" t="s">
        <v>92</v>
      </c>
      <c r="C110" s="58">
        <f>((C109^2)/1.6)/10</f>
        <v>49</v>
      </c>
      <c r="D110" s="12" t="s">
        <v>93</v>
      </c>
      <c r="E110" s="45"/>
      <c r="F110" s="5"/>
      <c r="G110" s="5"/>
      <c r="H110" s="5"/>
      <c r="I110" s="45"/>
      <c r="J110" s="45"/>
      <c r="K110" s="45"/>
      <c r="L110" s="45"/>
    </row>
    <row r="111" spans="1:25" x14ac:dyDescent="0.25">
      <c r="B111" s="55" t="s">
        <v>94</v>
      </c>
      <c r="C111" s="58">
        <f>IF(E85&gt;=F91,(D91^2)*C112*LN(E85/E91)*(7+C112*LN(E85/E91)),(D91^2)*C112*LN(F91/E91)*(7+C112*LN(F91/E91)))</f>
        <v>1.8005360136964756</v>
      </c>
      <c r="D111" s="57" t="s">
        <v>55</v>
      </c>
      <c r="E111" s="45"/>
      <c r="F111" s="45"/>
      <c r="G111" s="45"/>
      <c r="H111" s="45"/>
      <c r="I111" s="45"/>
      <c r="J111" s="45"/>
      <c r="K111" s="45"/>
      <c r="L111" s="45"/>
    </row>
    <row r="112" spans="1:25" x14ac:dyDescent="0.25">
      <c r="B112" s="55" t="s">
        <v>95</v>
      </c>
      <c r="C112" s="4">
        <v>1</v>
      </c>
      <c r="D112" s="57" t="s">
        <v>55</v>
      </c>
      <c r="E112" s="59"/>
      <c r="F112" s="60"/>
      <c r="G112" s="60"/>
      <c r="H112" s="45"/>
      <c r="I112" s="45"/>
      <c r="J112" s="45"/>
      <c r="K112" s="45"/>
      <c r="L112" s="45"/>
    </row>
    <row r="113" spans="2:12" ht="18" x14ac:dyDescent="0.35">
      <c r="B113" s="55" t="s">
        <v>96</v>
      </c>
      <c r="C113" s="4">
        <v>0.4</v>
      </c>
      <c r="D113" s="57" t="s">
        <v>55</v>
      </c>
      <c r="E113" s="59"/>
      <c r="F113" s="80" t="s">
        <v>97</v>
      </c>
      <c r="G113" s="81"/>
      <c r="H113" s="45"/>
      <c r="I113" s="6" t="s">
        <v>105</v>
      </c>
      <c r="J113" s="5"/>
      <c r="K113" s="5"/>
      <c r="L113" s="5"/>
    </row>
    <row r="114" spans="2:12" x14ac:dyDescent="0.25">
      <c r="B114" s="55" t="s">
        <v>98</v>
      </c>
      <c r="C114" s="4">
        <v>1</v>
      </c>
      <c r="D114" s="57" t="s">
        <v>55</v>
      </c>
      <c r="E114" s="61"/>
      <c r="F114" s="60"/>
      <c r="G114" s="60"/>
      <c r="H114" s="45"/>
      <c r="I114" s="5"/>
      <c r="J114" s="5"/>
      <c r="K114" s="5"/>
      <c r="L114" s="5"/>
    </row>
    <row r="115" spans="2:12" x14ac:dyDescent="0.25">
      <c r="B115" s="45"/>
      <c r="C115" s="45"/>
      <c r="D115" s="45"/>
      <c r="E115" s="45"/>
      <c r="F115" s="45"/>
      <c r="G115" s="45"/>
      <c r="H115" s="45"/>
      <c r="I115" s="5"/>
      <c r="J115" s="5"/>
      <c r="K115" s="5"/>
      <c r="L115" s="5"/>
    </row>
    <row r="116" spans="2:12" x14ac:dyDescent="0.25">
      <c r="B116" s="82" t="s">
        <v>99</v>
      </c>
      <c r="C116" s="83"/>
      <c r="D116" s="83"/>
      <c r="E116" s="83"/>
      <c r="F116" s="83"/>
      <c r="G116" s="83"/>
      <c r="H116" s="83"/>
      <c r="I116" s="5"/>
      <c r="J116" s="5"/>
      <c r="K116" s="5"/>
      <c r="L116" s="5"/>
    </row>
    <row r="117" spans="2:12" x14ac:dyDescent="0.25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2:12" x14ac:dyDescent="0.25">
      <c r="B118" s="84" t="s">
        <v>100</v>
      </c>
      <c r="C118" s="84"/>
      <c r="D118" s="84"/>
      <c r="E118" s="84"/>
      <c r="F118" s="85"/>
      <c r="G118" s="5"/>
      <c r="H118" s="5"/>
      <c r="I118" s="86" t="s">
        <v>21</v>
      </c>
      <c r="J118" s="86"/>
      <c r="K118" s="63">
        <v>0.83</v>
      </c>
      <c r="L118" s="15" t="s">
        <v>22</v>
      </c>
    </row>
    <row r="119" spans="2:12" ht="17.25" x14ac:dyDescent="0.25">
      <c r="B119" s="72" t="s">
        <v>101</v>
      </c>
      <c r="C119" s="73"/>
      <c r="D119" s="62" t="s">
        <v>93</v>
      </c>
      <c r="E119" s="74">
        <f>C110*C111*C112*C113*C114</f>
        <v>35.290505868450929</v>
      </c>
      <c r="F119" s="75"/>
      <c r="G119" s="5"/>
      <c r="H119" s="5"/>
      <c r="I119" s="76" t="s">
        <v>25</v>
      </c>
      <c r="J119" s="76"/>
      <c r="K119" s="18">
        <f>E119*K118</f>
        <v>29.291119870814271</v>
      </c>
      <c r="L119" s="64" t="s">
        <v>26</v>
      </c>
    </row>
  </sheetData>
  <mergeCells count="97">
    <mergeCell ref="C47:E50"/>
    <mergeCell ref="F47:H47"/>
    <mergeCell ref="F48:H48"/>
    <mergeCell ref="F49:H49"/>
    <mergeCell ref="B7:H7"/>
    <mergeCell ref="B10:C10"/>
    <mergeCell ref="D10:E10"/>
    <mergeCell ref="C43:E46"/>
    <mergeCell ref="F43:H43"/>
    <mergeCell ref="F44:H44"/>
    <mergeCell ref="F45:H45"/>
    <mergeCell ref="J7:M7"/>
    <mergeCell ref="B8:H8"/>
    <mergeCell ref="J8:M8"/>
    <mergeCell ref="B9:C9"/>
    <mergeCell ref="D9:E9"/>
    <mergeCell ref="J9:M9"/>
    <mergeCell ref="F52:H52"/>
    <mergeCell ref="F53:H53"/>
    <mergeCell ref="F54:H54"/>
    <mergeCell ref="F113:G113"/>
    <mergeCell ref="B116:H116"/>
    <mergeCell ref="C55:E58"/>
    <mergeCell ref="B85:C85"/>
    <mergeCell ref="B87:F87"/>
    <mergeCell ref="B88:C88"/>
    <mergeCell ref="B89:C89"/>
    <mergeCell ref="B90:C90"/>
    <mergeCell ref="B84:C84"/>
    <mergeCell ref="A81:E81"/>
    <mergeCell ref="B83:E83"/>
    <mergeCell ref="C67:E70"/>
    <mergeCell ref="F67:H67"/>
    <mergeCell ref="B118:F118"/>
    <mergeCell ref="I118:J118"/>
    <mergeCell ref="B119:C119"/>
    <mergeCell ref="E119:F119"/>
    <mergeCell ref="I119:J119"/>
    <mergeCell ref="C71:E74"/>
    <mergeCell ref="F71:H71"/>
    <mergeCell ref="F72:H72"/>
    <mergeCell ref="F73:H73"/>
    <mergeCell ref="F74:H74"/>
    <mergeCell ref="C75:E78"/>
    <mergeCell ref="F75:H75"/>
    <mergeCell ref="B40:B42"/>
    <mergeCell ref="C40:E42"/>
    <mergeCell ref="F40:H42"/>
    <mergeCell ref="F78:H78"/>
    <mergeCell ref="C59:E62"/>
    <mergeCell ref="C63:E66"/>
    <mergeCell ref="F56:H56"/>
    <mergeCell ref="F57:H57"/>
    <mergeCell ref="F58:H58"/>
    <mergeCell ref="C51:E54"/>
    <mergeCell ref="F51:H51"/>
    <mergeCell ref="F68:H68"/>
    <mergeCell ref="F69:H69"/>
    <mergeCell ref="F70:H70"/>
    <mergeCell ref="I40:I42"/>
    <mergeCell ref="J40:J42"/>
    <mergeCell ref="D12:E12"/>
    <mergeCell ref="J12:K12"/>
    <mergeCell ref="B13:F13"/>
    <mergeCell ref="J13:K13"/>
    <mergeCell ref="H10:H12"/>
    <mergeCell ref="J10:M10"/>
    <mergeCell ref="B11:C11"/>
    <mergeCell ref="D11:E11"/>
    <mergeCell ref="B12:C12"/>
    <mergeCell ref="L40:L42"/>
    <mergeCell ref="M40:M42"/>
    <mergeCell ref="N40:N42"/>
    <mergeCell ref="O40:O42"/>
    <mergeCell ref="F50:G50"/>
    <mergeCell ref="F46:H46"/>
    <mergeCell ref="F77:H77"/>
    <mergeCell ref="F59:H59"/>
    <mergeCell ref="F60:H60"/>
    <mergeCell ref="F61:H61"/>
    <mergeCell ref="F62:H62"/>
    <mergeCell ref="F63:H63"/>
    <mergeCell ref="F64:H64"/>
    <mergeCell ref="F65:H65"/>
    <mergeCell ref="F66:H66"/>
    <mergeCell ref="K40:K42"/>
    <mergeCell ref="F76:H76"/>
    <mergeCell ref="F55:H55"/>
    <mergeCell ref="B106:C106"/>
    <mergeCell ref="E106:F106"/>
    <mergeCell ref="I106:J106"/>
    <mergeCell ref="B91:C91"/>
    <mergeCell ref="B93:G93"/>
    <mergeCell ref="F100:G100"/>
    <mergeCell ref="B103:H103"/>
    <mergeCell ref="B105:F105"/>
    <mergeCell ref="I105:J105"/>
  </mergeCells>
  <dataValidations count="2">
    <dataValidation type="list" allowBlank="1" showInputMessage="1" showErrorMessage="1" sqref="D11:E11">
      <formula1>"Battuta dai venti, Normale, Riparata"</formula1>
    </dataValidation>
    <dataValidation type="list" allowBlank="1" showInputMessage="1" showErrorMessage="1" promptTitle="zona " sqref="D9:E9">
      <formula1>"I alpina, I mediterranea, II, III"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Introduzione</vt:lpstr>
      <vt:lpstr>Carico neve e vento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Balimatto</cp:lastModifiedBy>
  <dcterms:created xsi:type="dcterms:W3CDTF">2012-06-05T15:52:38Z</dcterms:created>
  <dcterms:modified xsi:type="dcterms:W3CDTF">2014-01-02T16:54:40Z</dcterms:modified>
</cp:coreProperties>
</file>